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UTRDATA.mutrebon.local\Home\Ajelinkova\Desktop\"/>
    </mc:Choice>
  </mc:AlternateContent>
  <bookViews>
    <workbookView xWindow="0" yWindow="0" windowWidth="18975" windowHeight="17220" firstSheet="1" activeTab="1"/>
  </bookViews>
  <sheets>
    <sheet name="Rekapitulace stavby" sheetId="1" state="veryHidden" r:id="rId1"/>
    <sheet name="24026-8-7-24-1 - Revitali..." sheetId="2" r:id="rId2"/>
  </sheets>
  <definedNames>
    <definedName name="_xlnm._FilterDatabase" localSheetId="1" hidden="1">'24026-8-7-24-1 - Revitali...'!$C$131:$K$524</definedName>
    <definedName name="_xlnm.Print_Titles" localSheetId="1">'24026-8-7-24-1 - Revitali...'!$131:$131</definedName>
    <definedName name="_xlnm.Print_Titles" localSheetId="0">'Rekapitulace stavby'!$92:$92</definedName>
    <definedName name="_xlnm.Print_Area" localSheetId="1">'24026-8-7-24-1 - Revitali...'!$C$4:$J$76,'24026-8-7-24-1 - Revitali...'!$C$82:$J$115,'24026-8-7-24-1 - Revitali...'!$C$121:$J$524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3" i="2"/>
  <c r="BH503" i="2"/>
  <c r="BG503" i="2"/>
  <c r="BF503" i="2"/>
  <c r="T503" i="2"/>
  <c r="R503" i="2"/>
  <c r="P503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2" i="2"/>
  <c r="BH482" i="2"/>
  <c r="BG482" i="2"/>
  <c r="BF482" i="2"/>
  <c r="T482" i="2"/>
  <c r="T481" i="2"/>
  <c r="R482" i="2"/>
  <c r="R481" i="2" s="1"/>
  <c r="P482" i="2"/>
  <c r="P481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51" i="2"/>
  <c r="BH351" i="2"/>
  <c r="BG351" i="2"/>
  <c r="BF351" i="2"/>
  <c r="T351" i="2"/>
  <c r="R351" i="2"/>
  <c r="P351" i="2"/>
  <c r="BI346" i="2"/>
  <c r="BH346" i="2"/>
  <c r="BG346" i="2"/>
  <c r="BF346" i="2"/>
  <c r="T346" i="2"/>
  <c r="R346" i="2"/>
  <c r="P346" i="2"/>
  <c r="BI336" i="2"/>
  <c r="BH336" i="2"/>
  <c r="BG336" i="2"/>
  <c r="BF336" i="2"/>
  <c r="T336" i="2"/>
  <c r="R336" i="2"/>
  <c r="P336" i="2"/>
  <c r="BI326" i="2"/>
  <c r="BH326" i="2"/>
  <c r="BG326" i="2"/>
  <c r="BF326" i="2"/>
  <c r="T326" i="2"/>
  <c r="R326" i="2"/>
  <c r="P326" i="2"/>
  <c r="BI316" i="2"/>
  <c r="BH316" i="2"/>
  <c r="BG316" i="2"/>
  <c r="BF316" i="2"/>
  <c r="T316" i="2"/>
  <c r="R316" i="2"/>
  <c r="P316" i="2"/>
  <c r="BI306" i="2"/>
  <c r="BH306" i="2"/>
  <c r="BG306" i="2"/>
  <c r="BF306" i="2"/>
  <c r="T306" i="2"/>
  <c r="R306" i="2"/>
  <c r="P306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F126" i="2"/>
  <c r="E124" i="2"/>
  <c r="F87" i="2"/>
  <c r="E85" i="2"/>
  <c r="J22" i="2"/>
  <c r="E22" i="2"/>
  <c r="J129" i="2" s="1"/>
  <c r="J21" i="2"/>
  <c r="J19" i="2"/>
  <c r="E19" i="2"/>
  <c r="J128" i="2"/>
  <c r="J18" i="2"/>
  <c r="J16" i="2"/>
  <c r="E16" i="2"/>
  <c r="F129" i="2"/>
  <c r="J15" i="2"/>
  <c r="J13" i="2"/>
  <c r="E13" i="2"/>
  <c r="F89" i="2" s="1"/>
  <c r="J12" i="2"/>
  <c r="J10" i="2"/>
  <c r="J126" i="2"/>
  <c r="L90" i="1"/>
  <c r="AM90" i="1"/>
  <c r="AM89" i="1"/>
  <c r="L89" i="1"/>
  <c r="AM87" i="1"/>
  <c r="L87" i="1"/>
  <c r="L85" i="1"/>
  <c r="L84" i="1"/>
  <c r="BK523" i="2"/>
  <c r="J517" i="2"/>
  <c r="J513" i="2"/>
  <c r="J495" i="2"/>
  <c r="J491" i="2"/>
  <c r="BK490" i="2"/>
  <c r="BK489" i="2"/>
  <c r="BK488" i="2"/>
  <c r="BK482" i="2"/>
  <c r="J480" i="2"/>
  <c r="BK477" i="2"/>
  <c r="J476" i="2"/>
  <c r="J475" i="2"/>
  <c r="BK474" i="2"/>
  <c r="BK473" i="2"/>
  <c r="BK471" i="2"/>
  <c r="BK470" i="2"/>
  <c r="BK469" i="2"/>
  <c r="J467" i="2"/>
  <c r="BK466" i="2"/>
  <c r="BK464" i="2"/>
  <c r="J462" i="2"/>
  <c r="J461" i="2"/>
  <c r="J459" i="2"/>
  <c r="BK457" i="2"/>
  <c r="J455" i="2"/>
  <c r="J453" i="2"/>
  <c r="BK451" i="2"/>
  <c r="J449" i="2"/>
  <c r="J447" i="2"/>
  <c r="J446" i="2"/>
  <c r="J444" i="2"/>
  <c r="BK442" i="2"/>
  <c r="BK435" i="2"/>
  <c r="BK429" i="2"/>
  <c r="J426" i="2"/>
  <c r="J425" i="2"/>
  <c r="BK421" i="2"/>
  <c r="BK414" i="2"/>
  <c r="J408" i="2"/>
  <c r="J406" i="2"/>
  <c r="BK404" i="2"/>
  <c r="BK401" i="2"/>
  <c r="J398" i="2"/>
  <c r="BK396" i="2"/>
  <c r="BK392" i="2"/>
  <c r="J385" i="2"/>
  <c r="J384" i="2"/>
  <c r="BK377" i="2"/>
  <c r="BK363" i="2"/>
  <c r="J357" i="2"/>
  <c r="J336" i="2"/>
  <c r="BK316" i="2"/>
  <c r="J298" i="2"/>
  <c r="BK293" i="2"/>
  <c r="J280" i="2"/>
  <c r="J275" i="2"/>
  <c r="BK273" i="2"/>
  <c r="BK269" i="2"/>
  <c r="BK256" i="2"/>
  <c r="J250" i="2"/>
  <c r="BK246" i="2"/>
  <c r="BK237" i="2"/>
  <c r="BK232" i="2"/>
  <c r="J228" i="2"/>
  <c r="BK209" i="2"/>
  <c r="BK197" i="2"/>
  <c r="BK194" i="2"/>
  <c r="BK189" i="2"/>
  <c r="BK184" i="2"/>
  <c r="J182" i="2"/>
  <c r="J178" i="2"/>
  <c r="J168" i="2"/>
  <c r="J163" i="2"/>
  <c r="J158" i="2"/>
  <c r="J151" i="2"/>
  <c r="BK136" i="2"/>
  <c r="BK524" i="2"/>
  <c r="J523" i="2"/>
  <c r="J518" i="2"/>
  <c r="BK516" i="2"/>
  <c r="BK515" i="2"/>
  <c r="BK513" i="2"/>
  <c r="J512" i="2"/>
  <c r="J511" i="2"/>
  <c r="J509" i="2"/>
  <c r="J508" i="2"/>
  <c r="J503" i="2"/>
  <c r="J498" i="2"/>
  <c r="J496" i="2"/>
  <c r="BK491" i="2"/>
  <c r="J489" i="2"/>
  <c r="J482" i="2"/>
  <c r="J477" i="2"/>
  <c r="BK475" i="2"/>
  <c r="J473" i="2"/>
  <c r="J471" i="2"/>
  <c r="J469" i="2"/>
  <c r="BK467" i="2"/>
  <c r="BK465" i="2"/>
  <c r="J463" i="2"/>
  <c r="J460" i="2"/>
  <c r="BK458" i="2"/>
  <c r="BK456" i="2"/>
  <c r="J454" i="2"/>
  <c r="J452" i="2"/>
  <c r="BK450" i="2"/>
  <c r="BK448" i="2"/>
  <c r="BK446" i="2"/>
  <c r="BK444" i="2"/>
  <c r="J442" i="2"/>
  <c r="J440" i="2"/>
  <c r="J432" i="2"/>
  <c r="J428" i="2"/>
  <c r="BK425" i="2"/>
  <c r="J421" i="2"/>
  <c r="J415" i="2"/>
  <c r="J412" i="2"/>
  <c r="BK407" i="2"/>
  <c r="J405" i="2"/>
  <c r="J401" i="2"/>
  <c r="BK398" i="2"/>
  <c r="J396" i="2"/>
  <c r="J393" i="2"/>
  <c r="J387" i="2"/>
  <c r="BK384" i="2"/>
  <c r="J377" i="2"/>
  <c r="J363" i="2"/>
  <c r="BK357" i="2"/>
  <c r="BK346" i="2"/>
  <c r="J326" i="2"/>
  <c r="J306" i="2"/>
  <c r="J293" i="2"/>
  <c r="BK280" i="2"/>
  <c r="BK275" i="2"/>
  <c r="J273" i="2"/>
  <c r="J269" i="2"/>
  <c r="J256" i="2"/>
  <c r="BK250" i="2"/>
  <c r="J246" i="2"/>
  <c r="J237" i="2"/>
  <c r="J232" i="2"/>
  <c r="J229" i="2"/>
  <c r="J225" i="2"/>
  <c r="J205" i="2"/>
  <c r="J201" i="2"/>
  <c r="J194" i="2"/>
  <c r="J189" i="2"/>
  <c r="J184" i="2"/>
  <c r="BK182" i="2"/>
  <c r="BK178" i="2"/>
  <c r="BK168" i="2"/>
  <c r="BK163" i="2"/>
  <c r="BK158" i="2"/>
  <c r="BK151" i="2"/>
  <c r="J136" i="2"/>
  <c r="J472" i="2"/>
  <c r="BK468" i="2"/>
  <c r="J465" i="2"/>
  <c r="BK463" i="2"/>
  <c r="BK461" i="2"/>
  <c r="BK460" i="2"/>
  <c r="J458" i="2"/>
  <c r="J456" i="2"/>
  <c r="BK454" i="2"/>
  <c r="BK452" i="2"/>
  <c r="J450" i="2"/>
  <c r="J448" i="2"/>
  <c r="J445" i="2"/>
  <c r="J443" i="2"/>
  <c r="BK440" i="2"/>
  <c r="BK432" i="2"/>
  <c r="BK428" i="2"/>
  <c r="BK424" i="2"/>
  <c r="BK418" i="2"/>
  <c r="BK415" i="2"/>
  <c r="BK412" i="2"/>
  <c r="J407" i="2"/>
  <c r="BK405" i="2"/>
  <c r="BK402" i="2"/>
  <c r="J399" i="2"/>
  <c r="J397" i="2"/>
  <c r="BK393" i="2"/>
  <c r="BK387" i="2"/>
  <c r="BK380" i="2"/>
  <c r="BK373" i="2"/>
  <c r="J361" i="2"/>
  <c r="BK351" i="2"/>
  <c r="J346" i="2"/>
  <c r="BK326" i="2"/>
  <c r="BK306" i="2"/>
  <c r="J283" i="2"/>
  <c r="BK276" i="2"/>
  <c r="BK274" i="2"/>
  <c r="J272" i="2"/>
  <c r="BK260" i="2"/>
  <c r="J253" i="2"/>
  <c r="BK249" i="2"/>
  <c r="BK243" i="2"/>
  <c r="BK234" i="2"/>
  <c r="BK229" i="2"/>
  <c r="BK225" i="2"/>
  <c r="BK205" i="2"/>
  <c r="BK190" i="2"/>
  <c r="BK188" i="2"/>
  <c r="J183" i="2"/>
  <c r="BK181" i="2"/>
  <c r="BK172" i="2"/>
  <c r="J164" i="2"/>
  <c r="BK159" i="2"/>
  <c r="J154" i="2"/>
  <c r="BK147" i="2"/>
  <c r="BK135" i="2"/>
  <c r="J524" i="2"/>
  <c r="BK518" i="2"/>
  <c r="BK517" i="2"/>
  <c r="J516" i="2"/>
  <c r="J515" i="2"/>
  <c r="BK512" i="2"/>
  <c r="BK511" i="2"/>
  <c r="BK509" i="2"/>
  <c r="BK508" i="2"/>
  <c r="BK503" i="2"/>
  <c r="BK498" i="2"/>
  <c r="BK496" i="2"/>
  <c r="BK495" i="2"/>
  <c r="J490" i="2"/>
  <c r="J488" i="2"/>
  <c r="BK480" i="2"/>
  <c r="BK476" i="2"/>
  <c r="J474" i="2"/>
  <c r="BK472" i="2"/>
  <c r="J470" i="2"/>
  <c r="J468" i="2"/>
  <c r="J466" i="2"/>
  <c r="J464" i="2"/>
  <c r="BK462" i="2"/>
  <c r="BK459" i="2"/>
  <c r="J457" i="2"/>
  <c r="BK455" i="2"/>
  <c r="BK453" i="2"/>
  <c r="J451" i="2"/>
  <c r="BK449" i="2"/>
  <c r="BK447" i="2"/>
  <c r="BK445" i="2"/>
  <c r="BK443" i="2"/>
  <c r="J435" i="2"/>
  <c r="J429" i="2"/>
  <c r="BK426" i="2"/>
  <c r="J424" i="2"/>
  <c r="J418" i="2"/>
  <c r="J414" i="2"/>
  <c r="BK408" i="2"/>
  <c r="BK406" i="2"/>
  <c r="J404" i="2"/>
  <c r="J402" i="2"/>
  <c r="BK399" i="2"/>
  <c r="BK397" i="2"/>
  <c r="J392" i="2"/>
  <c r="BK385" i="2"/>
  <c r="J380" i="2"/>
  <c r="J373" i="2"/>
  <c r="BK361" i="2"/>
  <c r="J351" i="2"/>
  <c r="BK336" i="2"/>
  <c r="J316" i="2"/>
  <c r="BK298" i="2"/>
  <c r="BK283" i="2"/>
  <c r="J276" i="2"/>
  <c r="J274" i="2"/>
  <c r="BK272" i="2"/>
  <c r="J260" i="2"/>
  <c r="BK253" i="2"/>
  <c r="J249" i="2"/>
  <c r="J243" i="2"/>
  <c r="J234" i="2"/>
  <c r="BK228" i="2"/>
  <c r="J209" i="2"/>
  <c r="BK201" i="2"/>
  <c r="J197" i="2"/>
  <c r="J190" i="2"/>
  <c r="J188" i="2"/>
  <c r="BK183" i="2"/>
  <c r="J181" i="2"/>
  <c r="J172" i="2"/>
  <c r="BK164" i="2"/>
  <c r="J159" i="2"/>
  <c r="BK154" i="2"/>
  <c r="J147" i="2"/>
  <c r="J135" i="2"/>
  <c r="AS94" i="1"/>
  <c r="BK134" i="2" l="1"/>
  <c r="R134" i="2"/>
  <c r="BK233" i="2"/>
  <c r="J233" i="2"/>
  <c r="J97" i="2" s="1"/>
  <c r="R233" i="2"/>
  <c r="BK268" i="2"/>
  <c r="J268" i="2"/>
  <c r="J98" i="2"/>
  <c r="R268" i="2"/>
  <c r="T268" i="2"/>
  <c r="P279" i="2"/>
  <c r="T279" i="2"/>
  <c r="P391" i="2"/>
  <c r="T391" i="2"/>
  <c r="R400" i="2"/>
  <c r="T400" i="2"/>
  <c r="P403" i="2"/>
  <c r="T403" i="2"/>
  <c r="P413" i="2"/>
  <c r="T413" i="2"/>
  <c r="P427" i="2"/>
  <c r="T427" i="2"/>
  <c r="P431" i="2"/>
  <c r="T431" i="2"/>
  <c r="P441" i="2"/>
  <c r="T441" i="2"/>
  <c r="P487" i="2"/>
  <c r="BK497" i="2"/>
  <c r="J497" i="2" s="1"/>
  <c r="J111" i="2" s="1"/>
  <c r="P134" i="2"/>
  <c r="T134" i="2"/>
  <c r="P233" i="2"/>
  <c r="T233" i="2"/>
  <c r="P268" i="2"/>
  <c r="BK279" i="2"/>
  <c r="J279" i="2" s="1"/>
  <c r="J99" i="2" s="1"/>
  <c r="R279" i="2"/>
  <c r="BK391" i="2"/>
  <c r="J391" i="2"/>
  <c r="J100" i="2" s="1"/>
  <c r="R391" i="2"/>
  <c r="BK400" i="2"/>
  <c r="J400" i="2"/>
  <c r="J101" i="2"/>
  <c r="P400" i="2"/>
  <c r="BK403" i="2"/>
  <c r="J403" i="2"/>
  <c r="J102" i="2" s="1"/>
  <c r="R403" i="2"/>
  <c r="BK413" i="2"/>
  <c r="J413" i="2" s="1"/>
  <c r="J103" i="2" s="1"/>
  <c r="R413" i="2"/>
  <c r="BK427" i="2"/>
  <c r="J427" i="2"/>
  <c r="J104" i="2" s="1"/>
  <c r="R427" i="2"/>
  <c r="BK431" i="2"/>
  <c r="J431" i="2"/>
  <c r="J106" i="2"/>
  <c r="R431" i="2"/>
  <c r="BK441" i="2"/>
  <c r="J441" i="2" s="1"/>
  <c r="J107" i="2" s="1"/>
  <c r="R441" i="2"/>
  <c r="BK487" i="2"/>
  <c r="J487" i="2" s="1"/>
  <c r="J110" i="2" s="1"/>
  <c r="R487" i="2"/>
  <c r="T487" i="2"/>
  <c r="P497" i="2"/>
  <c r="R497" i="2"/>
  <c r="T497" i="2"/>
  <c r="BK507" i="2"/>
  <c r="J507" i="2" s="1"/>
  <c r="J112" i="2" s="1"/>
  <c r="P507" i="2"/>
  <c r="R507" i="2"/>
  <c r="T507" i="2"/>
  <c r="BK510" i="2"/>
  <c r="J510" i="2" s="1"/>
  <c r="J113" i="2" s="1"/>
  <c r="P510" i="2"/>
  <c r="R510" i="2"/>
  <c r="T510" i="2"/>
  <c r="BK514" i="2"/>
  <c r="J514" i="2"/>
  <c r="J114" i="2" s="1"/>
  <c r="P514" i="2"/>
  <c r="R514" i="2"/>
  <c r="T514" i="2"/>
  <c r="BK481" i="2"/>
  <c r="J481" i="2" s="1"/>
  <c r="J108" i="2" s="1"/>
  <c r="F90" i="2"/>
  <c r="F128" i="2"/>
  <c r="BE136" i="2"/>
  <c r="BE154" i="2"/>
  <c r="BE163" i="2"/>
  <c r="BE164" i="2"/>
  <c r="BE172" i="2"/>
  <c r="BE182" i="2"/>
  <c r="BE190" i="2"/>
  <c r="BE197" i="2"/>
  <c r="BE225" i="2"/>
  <c r="BE229" i="2"/>
  <c r="BE237" i="2"/>
  <c r="BE243" i="2"/>
  <c r="BE250" i="2"/>
  <c r="BE272" i="2"/>
  <c r="BE274" i="2"/>
  <c r="BE276" i="2"/>
  <c r="BE280" i="2"/>
  <c r="BE293" i="2"/>
  <c r="BE326" i="2"/>
  <c r="BE336" i="2"/>
  <c r="BE346" i="2"/>
  <c r="BE351" i="2"/>
  <c r="BE357" i="2"/>
  <c r="BE363" i="2"/>
  <c r="BE380" i="2"/>
  <c r="BE384" i="2"/>
  <c r="BE385" i="2"/>
  <c r="BE396" i="2"/>
  <c r="BE397" i="2"/>
  <c r="BE398" i="2"/>
  <c r="BE399" i="2"/>
  <c r="BE402" i="2"/>
  <c r="BE405" i="2"/>
  <c r="BE407" i="2"/>
  <c r="BE425" i="2"/>
  <c r="BE426" i="2"/>
  <c r="BE428" i="2"/>
  <c r="BE440" i="2"/>
  <c r="BE442" i="2"/>
  <c r="BE443" i="2"/>
  <c r="BE444" i="2"/>
  <c r="BE447" i="2"/>
  <c r="BE448" i="2"/>
  <c r="BE450" i="2"/>
  <c r="BE451" i="2"/>
  <c r="BE453" i="2"/>
  <c r="BE454" i="2"/>
  <c r="BE455" i="2"/>
  <c r="BE457" i="2"/>
  <c r="BE458" i="2"/>
  <c r="BE460" i="2"/>
  <c r="BE464" i="2"/>
  <c r="BE466" i="2"/>
  <c r="BE470" i="2"/>
  <c r="BE472" i="2"/>
  <c r="BE475" i="2"/>
  <c r="BE477" i="2"/>
  <c r="BE480" i="2"/>
  <c r="BE488" i="2"/>
  <c r="BE490" i="2"/>
  <c r="BE498" i="2"/>
  <c r="BE503" i="2"/>
  <c r="BE508" i="2"/>
  <c r="BE509" i="2"/>
  <c r="BE511" i="2"/>
  <c r="BE512" i="2"/>
  <c r="BE513" i="2"/>
  <c r="BE515" i="2"/>
  <c r="BE516" i="2"/>
  <c r="BE517" i="2"/>
  <c r="BE523" i="2"/>
  <c r="BE524" i="2"/>
  <c r="J87" i="2"/>
  <c r="J89" i="2"/>
  <c r="J90" i="2"/>
  <c r="BE135" i="2"/>
  <c r="BE147" i="2"/>
  <c r="BE151" i="2"/>
  <c r="BE158" i="2"/>
  <c r="BE159" i="2"/>
  <c r="BE168" i="2"/>
  <c r="BE178" i="2"/>
  <c r="BE181" i="2"/>
  <c r="BE183" i="2"/>
  <c r="BE184" i="2"/>
  <c r="BE188" i="2"/>
  <c r="BE189" i="2"/>
  <c r="BE194" i="2"/>
  <c r="BE201" i="2"/>
  <c r="BE205" i="2"/>
  <c r="BE209" i="2"/>
  <c r="BE228" i="2"/>
  <c r="BE232" i="2"/>
  <c r="BE234" i="2"/>
  <c r="BE246" i="2"/>
  <c r="BE249" i="2"/>
  <c r="BE253" i="2"/>
  <c r="BE256" i="2"/>
  <c r="BE260" i="2"/>
  <c r="BE269" i="2"/>
  <c r="BE273" i="2"/>
  <c r="BE275" i="2"/>
  <c r="BE283" i="2"/>
  <c r="BE298" i="2"/>
  <c r="BE306" i="2"/>
  <c r="BE316" i="2"/>
  <c r="BE361" i="2"/>
  <c r="BE373" i="2"/>
  <c r="BE377" i="2"/>
  <c r="BE387" i="2"/>
  <c r="BE392" i="2"/>
  <c r="BE393" i="2"/>
  <c r="BE401" i="2"/>
  <c r="BE404" i="2"/>
  <c r="BE406" i="2"/>
  <c r="BE408" i="2"/>
  <c r="BE412" i="2"/>
  <c r="BE414" i="2"/>
  <c r="BE415" i="2"/>
  <c r="BE418" i="2"/>
  <c r="BE421" i="2"/>
  <c r="BE424" i="2"/>
  <c r="BE429" i="2"/>
  <c r="BE432" i="2"/>
  <c r="BE435" i="2"/>
  <c r="BE445" i="2"/>
  <c r="BE446" i="2"/>
  <c r="BE449" i="2"/>
  <c r="BE452" i="2"/>
  <c r="BE456" i="2"/>
  <c r="BE459" i="2"/>
  <c r="BE461" i="2"/>
  <c r="BE462" i="2"/>
  <c r="BE463" i="2"/>
  <c r="BE465" i="2"/>
  <c r="BE467" i="2"/>
  <c r="BE468" i="2"/>
  <c r="BE469" i="2"/>
  <c r="BE471" i="2"/>
  <c r="BE473" i="2"/>
  <c r="BE474" i="2"/>
  <c r="BE476" i="2"/>
  <c r="BE482" i="2"/>
  <c r="BE489" i="2"/>
  <c r="BE491" i="2"/>
  <c r="BE495" i="2"/>
  <c r="BE496" i="2"/>
  <c r="BE518" i="2"/>
  <c r="J32" i="2"/>
  <c r="AW95" i="1" s="1"/>
  <c r="F33" i="2"/>
  <c r="BB95" i="1" s="1"/>
  <c r="BB94" i="1" s="1"/>
  <c r="W31" i="1" s="1"/>
  <c r="F32" i="2"/>
  <c r="BA95" i="1" s="1"/>
  <c r="BA94" i="1" s="1"/>
  <c r="W30" i="1" s="1"/>
  <c r="F34" i="2"/>
  <c r="BC95" i="1" s="1"/>
  <c r="BC94" i="1" s="1"/>
  <c r="W32" i="1" s="1"/>
  <c r="F35" i="2"/>
  <c r="BD95" i="1" s="1"/>
  <c r="BD94" i="1" s="1"/>
  <c r="W33" i="1" s="1"/>
  <c r="R486" i="2" l="1"/>
  <c r="R430" i="2"/>
  <c r="T133" i="2"/>
  <c r="P486" i="2"/>
  <c r="T430" i="2"/>
  <c r="R133" i="2"/>
  <c r="T486" i="2"/>
  <c r="P133" i="2"/>
  <c r="P430" i="2"/>
  <c r="BK133" i="2"/>
  <c r="J133" i="2" s="1"/>
  <c r="J95" i="2" s="1"/>
  <c r="J134" i="2"/>
  <c r="J96" i="2" s="1"/>
  <c r="BK430" i="2"/>
  <c r="J430" i="2" s="1"/>
  <c r="J105" i="2" s="1"/>
  <c r="BK486" i="2"/>
  <c r="J486" i="2" s="1"/>
  <c r="J109" i="2" s="1"/>
  <c r="AX94" i="1"/>
  <c r="J31" i="2"/>
  <c r="AV95" i="1" s="1"/>
  <c r="AT95" i="1" s="1"/>
  <c r="AY94" i="1"/>
  <c r="AW94" i="1"/>
  <c r="AK30" i="1" s="1"/>
  <c r="F31" i="2"/>
  <c r="AZ95" i="1" s="1"/>
  <c r="AZ94" i="1" s="1"/>
  <c r="W29" i="1" s="1"/>
  <c r="P132" i="2" l="1"/>
  <c r="AU95" i="1" s="1"/>
  <c r="AU94" i="1" s="1"/>
  <c r="R132" i="2"/>
  <c r="T132" i="2"/>
  <c r="BK132" i="2"/>
  <c r="J132" i="2"/>
  <c r="J94" i="2"/>
  <c r="AV94" i="1"/>
  <c r="AK29" i="1" s="1"/>
  <c r="J28" i="2" l="1"/>
  <c r="AG95" i="1" s="1"/>
  <c r="AG94" i="1" s="1"/>
  <c r="AT94" i="1"/>
  <c r="AK26" i="1" l="1"/>
  <c r="AK35" i="1" s="1"/>
  <c r="AN94" i="1"/>
  <c r="J37" i="2"/>
  <c r="AN95" i="1"/>
</calcChain>
</file>

<file path=xl/sharedStrings.xml><?xml version="1.0" encoding="utf-8"?>
<sst xmlns="http://schemas.openxmlformats.org/spreadsheetml/2006/main" count="4523" uniqueCount="861">
  <si>
    <t>Export Komplet</t>
  </si>
  <si>
    <t/>
  </si>
  <si>
    <t>2.0</t>
  </si>
  <si>
    <t>False</t>
  </si>
  <si>
    <t>{c0575258-02df-4627-9c8d-811bfc3657df}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</si>
  <si>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</si>
  <si>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</si>
  <si>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</si>
  <si>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</si>
  <si>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</si>
  <si>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</si>
  <si>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</si>
  <si>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</si>
  <si>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</si>
  <si>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24026-8-7-24-1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</si>
  <si>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</si>
  <si>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</si>
  <si>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Komenského sadů Třeboň</t>
  </si>
  <si>
    <t>KSO:</t>
  </si>
  <si>
    <t>CC-CZ:</t>
  </si>
  <si>
    <t>Místo:</t>
  </si>
  <si>
    <t>Třeboň</t>
  </si>
  <si>
    <t>Datum:</t>
  </si>
  <si>
    <t>17. 7. 2024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</si>
  <si>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</si>
  <si>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</si>
  <si>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</si>
  <si>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</si>
  <si>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</si>
  <si>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</si>
  <si>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</si>
  <si>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</si>
  <si>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</si>
  <si>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</si>
  <si>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</si>
  <si>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</si>
  <si>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</si>
  <si>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</si>
  <si>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</si>
  <si>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</si>
  <si>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</si>
  <si>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</si>
  <si>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</si>
  <si>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</si>
  <si>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</si>
  <si>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</si>
  <si>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</si>
  <si>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</si>
  <si>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</si>
  <si>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</si>
  <si>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</si>
  <si>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</si>
  <si>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</si>
  <si>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</si>
  <si>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</si>
  <si>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</si>
  <si>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</si>
  <si>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</si>
  <si>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</si>
  <si>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</si>
  <si>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</si>
  <si>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</si>
  <si>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</si>
  <si>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</si>
  <si>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</si>
  <si>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</si>
  <si>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</si>
  <si>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</si>
  <si>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</si>
  <si>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</si>
  <si>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</si>
  <si>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</si>
  <si>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</si>
  <si>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</si>
  <si>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</si>
  <si>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</si>
  <si>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</si>
  <si>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</si>
  <si>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</si>
  <si>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</si>
  <si>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</si>
  <si>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</si>
  <si>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</si>
  <si>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</si>
  <si>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</si>
  <si>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</si>
  <si>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</si>
  <si>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</si>
  <si>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</si>
  <si>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</si>
  <si>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</si>
  <si>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</si>
  <si>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</si>
  <si>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</si>
  <si>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</si>
  <si>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</si>
  <si>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</si>
  <si>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</si>
  <si>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</si>
  <si>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</si>
  <si>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766 - Konstrukce truhlářské</t>
  </si>
  <si>
    <t xml:space="preserve">    HZS - Hodinové zúčtovací sazby</t>
  </si>
  <si>
    <t xml:space="preserve">VRN - Vedlejší rozpočtové náklady objekt </t>
  </si>
  <si>
    <t xml:space="preserve">    VRN1 -  Projektové práce</t>
  </si>
  <si>
    <t xml:space="preserve">    VRN3 - Zařízení staveniště 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</si>
  <si>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</si>
  <si>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</si>
  <si>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</si>
  <si>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</si>
  <si>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</si>
  <si>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</si>
  <si>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</si>
  <si>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</si>
  <si>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</si>
  <si>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</si>
  <si>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</si>
  <si>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</si>
  <si>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</si>
  <si>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</si>
  <si>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</si>
  <si>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</si>
  <si>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</si>
  <si>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</si>
  <si>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</si>
  <si>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</si>
  <si>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</si>
  <si>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5R1</t>
  </si>
  <si>
    <t>Všechny dřeviny ,které nejsou určeny ke kácení ,budou chráněny před poškozením viz příloha tech.zprávy a projekt sadové úpravy -veškeré stavební práce v blízkosti stromů se budou provádět ručně/poznámka neoceňovat</t>
  </si>
  <si>
    <t>pozn</t>
  </si>
  <si>
    <t>4</t>
  </si>
  <si>
    <t>-515679589</t>
  </si>
  <si>
    <t>122151103</t>
  </si>
  <si>
    <t>Odkopávky a prokopávky nezapažené v hornině třídy těžitelnosti I skupiny 1 a 2 objem do 100 m3 strojně</t>
  </si>
  <si>
    <t>m3</t>
  </si>
  <si>
    <t>-55998973</t>
  </si>
  <si>
    <t>VV</t>
  </si>
  <si>
    <t xml:space="preserve">Všechny dřeviny ,které nejsou určeny ke kácení ,budou chráněny před poškozením viz příloha tech.zprávy a projekt sadové úpravy </t>
  </si>
  <si>
    <t xml:space="preserve">veškeré stavební práce v blízkosti stromů se budou částečně provádět ručně </t>
  </si>
  <si>
    <t>(763,7+156,0+98,5)*0,3</t>
  </si>
  <si>
    <t>535,0*0,25</t>
  </si>
  <si>
    <t>(21,8+35,1+10,5)*0,3</t>
  </si>
  <si>
    <t>(10,8*0,5)*0,3</t>
  </si>
  <si>
    <t>(145,7+61,5+127,0+45,0)*0,2*0,3</t>
  </si>
  <si>
    <t>Mezisoučet</t>
  </si>
  <si>
    <t>3</t>
  </si>
  <si>
    <t>-30</t>
  </si>
  <si>
    <t>Součet</t>
  </si>
  <si>
    <t>122211101</t>
  </si>
  <si>
    <t>Odkopávky a prokopávky v hornině třídy těžitelnosti I, skupiny 3 ručně</t>
  </si>
  <si>
    <t>183963833</t>
  </si>
  <si>
    <t>dorovnání</t>
  </si>
  <si>
    <t>30</t>
  </si>
  <si>
    <t>122151102</t>
  </si>
  <si>
    <t>Odkopávky a prokopávky nezapažené v hornině třídy těžitelnosti I skupiny 1 a 2 objem do 50 m3 strojně</t>
  </si>
  <si>
    <t>525884052</t>
  </si>
  <si>
    <t>"vyvýšeniny -lanovka"45,0+20,0</t>
  </si>
  <si>
    <t>5</t>
  </si>
  <si>
    <t>131251100</t>
  </si>
  <si>
    <t>Hloubení jam nezapažených v hornině třídy těžitelnosti I skupiny 3 objem do 20 m3 strojně</t>
  </si>
  <si>
    <t>-1979391942</t>
  </si>
  <si>
    <t>napojení sítí na stávající- hloubka stávající kanalizace a vodovodu viz /vyjádření  správce /v projektové dokumentci</t>
  </si>
  <si>
    <t>20,0-5,0</t>
  </si>
  <si>
    <t>6</t>
  </si>
  <si>
    <t>131213711</t>
  </si>
  <si>
    <t>Hloubení zapažených jam v soudržných horninách třídy těžitelnosti I skupiny 3 ručně</t>
  </si>
  <si>
    <t>-1687330345</t>
  </si>
  <si>
    <t>7</t>
  </si>
  <si>
    <t>131251103</t>
  </si>
  <si>
    <t>Hloubení jam nezapažených v hornině třídy těžitelnosti I skupiny 3 objem do 100 m3 strojně</t>
  </si>
  <si>
    <t>858331854</t>
  </si>
  <si>
    <t>109,3</t>
  </si>
  <si>
    <t>-10</t>
  </si>
  <si>
    <t>8</t>
  </si>
  <si>
    <t>131213701</t>
  </si>
  <si>
    <t>Hloubení nezapažených jam v soudržných horninách třídy těžitelnosti I skupiny 3 ručně</t>
  </si>
  <si>
    <t>688772390</t>
  </si>
  <si>
    <t>9</t>
  </si>
  <si>
    <t>132251101</t>
  </si>
  <si>
    <t>Hloubení rýh nezapažených š do 800 mm v hornině třídy těžitelnosti I skupiny 3 objem do 20 m3 strojně</t>
  </si>
  <si>
    <t>-1627473818</t>
  </si>
  <si>
    <t>přípojky</t>
  </si>
  <si>
    <t>28,2+7,2</t>
  </si>
  <si>
    <t>10</t>
  </si>
  <si>
    <t>451573111</t>
  </si>
  <si>
    <t>Lože pod potrubí otevřený výkop ze štěrkopísku</t>
  </si>
  <si>
    <t>1700371467</t>
  </si>
  <si>
    <t>kanalizace</t>
  </si>
  <si>
    <t>4,23*0,15*0,8</t>
  </si>
  <si>
    <t>11</t>
  </si>
  <si>
    <t>175111101</t>
  </si>
  <si>
    <t>Obsypání potrubí ručně sypaninou bez prohození, uloženou do 3 m</t>
  </si>
  <si>
    <t>-1102815590</t>
  </si>
  <si>
    <t>DN125 do výšky 0,3m nad povrch potrubí</t>
  </si>
  <si>
    <t>7,5*(0,125+0,3)*0,6</t>
  </si>
  <si>
    <t>-(0,062*0,062*3,14*7,5)</t>
  </si>
  <si>
    <t>"voda"23,5*0,3*0,6</t>
  </si>
  <si>
    <t>M</t>
  </si>
  <si>
    <t>58331351</t>
  </si>
  <si>
    <t>kamenivo těžené drobné frakce 0/4</t>
  </si>
  <si>
    <t>t</t>
  </si>
  <si>
    <t>-539892693</t>
  </si>
  <si>
    <t>6,052*2</t>
  </si>
  <si>
    <t>13</t>
  </si>
  <si>
    <t>129001101</t>
  </si>
  <si>
    <t>Příplatek za ztížení odkopávky nebo prokopávky v blízkosti inženýrských sítí</t>
  </si>
  <si>
    <t>1272863457</t>
  </si>
  <si>
    <t>14</t>
  </si>
  <si>
    <t>119001405</t>
  </si>
  <si>
    <t>Dočasné zajištění potrubí z PE DN do 200 mm</t>
  </si>
  <si>
    <t>m</t>
  </si>
  <si>
    <t>1055067046</t>
  </si>
  <si>
    <t>15</t>
  </si>
  <si>
    <t>119001421</t>
  </si>
  <si>
    <t>Dočasné zajištění kabelů a kabelových tratí ze 3 volně ložených kabelů</t>
  </si>
  <si>
    <t>-1457642006</t>
  </si>
  <si>
    <t>16</t>
  </si>
  <si>
    <t>151101101</t>
  </si>
  <si>
    <t>Zřízení příložného pažení a rozepření stěn hl do 2 m</t>
  </si>
  <si>
    <t>m2</t>
  </si>
  <si>
    <t>-2074521375</t>
  </si>
  <si>
    <t>technologie,přípojky a napojení na stáv.</t>
  </si>
  <si>
    <t>138,0</t>
  </si>
  <si>
    <t>17</t>
  </si>
  <si>
    <t>151101111</t>
  </si>
  <si>
    <t>Odstranění příložného pažení a rozepření stěn  hl do 2 m</t>
  </si>
  <si>
    <t>-962908375</t>
  </si>
  <si>
    <t>18</t>
  </si>
  <si>
    <t>115101201</t>
  </si>
  <si>
    <t>Čerpání vody na dopravní výšku do 10 m průměrný přítok do 500 l/min</t>
  </si>
  <si>
    <t>hod</t>
  </si>
  <si>
    <t>1646113881</t>
  </si>
  <si>
    <t>19</t>
  </si>
  <si>
    <t>167151101</t>
  </si>
  <si>
    <t>Nakládání výkopku z hornin třídy těžitelnosti I skupiny 1 až 3 do 100 m3</t>
  </si>
  <si>
    <t>-1124045499</t>
  </si>
  <si>
    <t>"pro odvoz"42,0</t>
  </si>
  <si>
    <t>"zásypy"67,3</t>
  </si>
  <si>
    <t>20</t>
  </si>
  <si>
    <t>171152501</t>
  </si>
  <si>
    <t>Zhutnění podloží z hornin soudržných nebo nesoudržných pod násypy v blízkosti stromu dle pokynů v proj.sadových úprav</t>
  </si>
  <si>
    <t>-798519755</t>
  </si>
  <si>
    <t>1701,64+12,0</t>
  </si>
  <si>
    <t>174151101</t>
  </si>
  <si>
    <t>Zásyp jam, šachet rýh nebo kolem objektů sypaninou se zhutněním</t>
  </si>
  <si>
    <t>1647316582</t>
  </si>
  <si>
    <t>109,3-"jímka"42,0</t>
  </si>
  <si>
    <t>"přípojky"28,84+20,0</t>
  </si>
  <si>
    <t>22</t>
  </si>
  <si>
    <t>181951112</t>
  </si>
  <si>
    <t>Úprava pláně /srovnání/ v hornině třídy těžitelnosti I skupiny 1 až 3 se zhutněním strojně</t>
  </si>
  <si>
    <t>-1950143641</t>
  </si>
  <si>
    <t>1018,0+535+67,4+75,84+5,4-180,48</t>
  </si>
  <si>
    <t>"pod desku"12,0</t>
  </si>
  <si>
    <t>23</t>
  </si>
  <si>
    <t>182112121</t>
  </si>
  <si>
    <t>Svahování v zářezech v hornině třídy těžitelnosti I skupiny 3 ručně</t>
  </si>
  <si>
    <t>-560515907</t>
  </si>
  <si>
    <t>hřiště svah</t>
  </si>
  <si>
    <t>"srovnání podkladu"21,21+15,32+117,0+26,95</t>
  </si>
  <si>
    <t>24</t>
  </si>
  <si>
    <t>162751117</t>
  </si>
  <si>
    <t>Vodorovné přemístění přes 9 000 do 10000 m výkopku/sypaniny z horniny třídy těžitelnosti I skupiny 1 až 3</t>
  </si>
  <si>
    <t>650102945</t>
  </si>
  <si>
    <t>povrchy</t>
  </si>
  <si>
    <t>30,0</t>
  </si>
  <si>
    <t>65,0</t>
  </si>
  <si>
    <t>5,49</t>
  </si>
  <si>
    <t>6,565</t>
  </si>
  <si>
    <t>šachta</t>
  </si>
  <si>
    <t>42,0</t>
  </si>
  <si>
    <t>25</t>
  </si>
  <si>
    <t>162751119</t>
  </si>
  <si>
    <t>Příplatek k vodorovnému přemístění výkopku/sypaniny z horniny třídy těžitelnosti I skupiny 1 až 3 ZKD 1000 m přes 10000 m</t>
  </si>
  <si>
    <t>-1781133316</t>
  </si>
  <si>
    <t>632,857*5</t>
  </si>
  <si>
    <t>26</t>
  </si>
  <si>
    <t>171251201</t>
  </si>
  <si>
    <t>Uložení sypaniny na skládky nebo meziskládky</t>
  </si>
  <si>
    <t>1243234588</t>
  </si>
  <si>
    <t>27</t>
  </si>
  <si>
    <t>171201231</t>
  </si>
  <si>
    <t>Poplatek za uložení zeminy a kamení na recyklační skládce (skládkovné) kód odpadu 17 05 04</t>
  </si>
  <si>
    <t>1578774857</t>
  </si>
  <si>
    <t>632,857*1,9</t>
  </si>
  <si>
    <t>28</t>
  </si>
  <si>
    <t>564/R</t>
  </si>
  <si>
    <t>Zkoušky zhutnění /např.pod litý gumový  povrch viz kat list PAR22</t>
  </si>
  <si>
    <t>soub</t>
  </si>
  <si>
    <t>1771608229</t>
  </si>
  <si>
    <t>Zakládání</t>
  </si>
  <si>
    <t>29</t>
  </si>
  <si>
    <t>271532213</t>
  </si>
  <si>
    <t>Podsyp pod základové konstrukce se zhutněním z hrubého kameniva frakce 8 až 16 mm</t>
  </si>
  <si>
    <t>697715464</t>
  </si>
  <si>
    <t>4,1*3,6*0,1</t>
  </si>
  <si>
    <t>273313611</t>
  </si>
  <si>
    <t>Základové desky z betonu tř. C 16/20</t>
  </si>
  <si>
    <t>-1224592988</t>
  </si>
  <si>
    <t>podkl.beton</t>
  </si>
  <si>
    <t>3,6*3,1*0,1</t>
  </si>
  <si>
    <t>beton podlahových desek</t>
  </si>
  <si>
    <t>2,5*2,0*0,2</t>
  </si>
  <si>
    <t>31</t>
  </si>
  <si>
    <t>273322611</t>
  </si>
  <si>
    <t>Základové desky ze ŽB se zvýšenými nároky na prostředí tř. C 30/37</t>
  </si>
  <si>
    <t>401127299</t>
  </si>
  <si>
    <t>3,6*3,1*0,15</t>
  </si>
  <si>
    <t>32</t>
  </si>
  <si>
    <t>273351121</t>
  </si>
  <si>
    <t>Zřízení bednění základových desek</t>
  </si>
  <si>
    <t>-1194265155</t>
  </si>
  <si>
    <t>2*(3,6+3,1)*0,3</t>
  </si>
  <si>
    <t>33</t>
  </si>
  <si>
    <t>273351122</t>
  </si>
  <si>
    <t>Odstranění bednění základových desek</t>
  </si>
  <si>
    <t>1846058911</t>
  </si>
  <si>
    <t>34</t>
  </si>
  <si>
    <t>273362021</t>
  </si>
  <si>
    <t>Výztuž základových desek svařovanými sítěmi Kari</t>
  </si>
  <si>
    <t>619814877</t>
  </si>
  <si>
    <t>(11,16*8,0/1000*1,1)*2</t>
  </si>
  <si>
    <t>35</t>
  </si>
  <si>
    <t>279113155</t>
  </si>
  <si>
    <t>Základová zeď tl přes 300 do 400 mm z tvárnic ztraceného bednění včetně výplně z betonu tř. C 25/30</t>
  </si>
  <si>
    <t>1378899957</t>
  </si>
  <si>
    <t>2*(3,4+2,9)*2,25</t>
  </si>
  <si>
    <t>36</t>
  </si>
  <si>
    <t>279361821</t>
  </si>
  <si>
    <t>Výztuž základových zdí nosných betonářskou ocelí 10 505</t>
  </si>
  <si>
    <t>1692892749</t>
  </si>
  <si>
    <t>vč.osazení a váhy roxor. trnů -kotvení desky zastropení /viz popis výkres D-1.05</t>
  </si>
  <si>
    <t>0,505*1,1</t>
  </si>
  <si>
    <t>37</t>
  </si>
  <si>
    <t>2R10</t>
  </si>
  <si>
    <t>Technologická šachta  - kompletní dodávka ,montáž ,osazení /jeřáb/ ,doprava ,přesun hmot /kat.list 38</t>
  </si>
  <si>
    <t>kpl</t>
  </si>
  <si>
    <t>-1457242275</t>
  </si>
  <si>
    <t xml:space="preserve">vč.vstupního pojezdového zátěžového uzamykatelného vodotěsného poklopu </t>
  </si>
  <si>
    <t>1-Technologie trysk</t>
  </si>
  <si>
    <t>2-Technologie mlžení</t>
  </si>
  <si>
    <t>3-montáže,tlak.zkoušky,doprava</t>
  </si>
  <si>
    <t>cena celkem dle cenové nabídky</t>
  </si>
  <si>
    <t>Vodorovné konstrukce</t>
  </si>
  <si>
    <t>38</t>
  </si>
  <si>
    <t>411321616</t>
  </si>
  <si>
    <t>Stropy deskové ze ŽB tř. C 30/37 XC2</t>
  </si>
  <si>
    <t>1098771475</t>
  </si>
  <si>
    <t>2,9*3,4*0,25</t>
  </si>
  <si>
    <t>39</t>
  </si>
  <si>
    <t>411351011</t>
  </si>
  <si>
    <t>Zřízení bednění stropů deskových tl přes 5 do 25 cm bez podpěrné kce</t>
  </si>
  <si>
    <t>679428946</t>
  </si>
  <si>
    <t>40</t>
  </si>
  <si>
    <t>411351012</t>
  </si>
  <si>
    <t>Odstranění bednění stropů deskových tl přes 5 do 25 cm bez podpěrné kce</t>
  </si>
  <si>
    <t>-1203392490</t>
  </si>
  <si>
    <t>41</t>
  </si>
  <si>
    <t>411354313</t>
  </si>
  <si>
    <t>Zřízení podpěrné konstrukce stropů výšky do 4 m tl přes 15 do 25 cm</t>
  </si>
  <si>
    <t>-1618791072</t>
  </si>
  <si>
    <t>42</t>
  </si>
  <si>
    <t>411354314</t>
  </si>
  <si>
    <t>Odstranění podpěrné konstrukce stropů výšky do 4 m tl přes 15 do 25 cm</t>
  </si>
  <si>
    <t>-1853623442</t>
  </si>
  <si>
    <t>43</t>
  </si>
  <si>
    <t>411361821</t>
  </si>
  <si>
    <t>Výztuž stropů betonářskou ocelí 10 505</t>
  </si>
  <si>
    <t>2134257361</t>
  </si>
  <si>
    <t>145,45*1,1/1000</t>
  </si>
  <si>
    <t>Komunikace pozemní</t>
  </si>
  <si>
    <t>44</t>
  </si>
  <si>
    <t>583R1</t>
  </si>
  <si>
    <t>Litý gumový povrch  vč.podkladních vrstev,terenní úpravy -kompletní dodávka ,montáž,doprava  a přesun hmot dále dle PAR22</t>
  </si>
  <si>
    <t>613474775</t>
  </si>
  <si>
    <t>535</t>
  </si>
  <si>
    <t>45</t>
  </si>
  <si>
    <t>5719071</t>
  </si>
  <si>
    <t>-1423383612</t>
  </si>
  <si>
    <t>postupovat dle přílohy -Ochrana dřevin .........např.v blízkosti  dřevin provádět ručně</t>
  </si>
  <si>
    <t>hřiště</t>
  </si>
  <si>
    <t>242,0+110,0+226,0+21,21+15,32+117,0+15,2+16,95</t>
  </si>
  <si>
    <t>"mlat provedený ve svahu"-(21,21+15,32+117,0+26,95)</t>
  </si>
  <si>
    <t>relax</t>
  </si>
  <si>
    <t>156,0</t>
  </si>
  <si>
    <t>1ZŠ</t>
  </si>
  <si>
    <t>72,0+26,5</t>
  </si>
  <si>
    <t>46</t>
  </si>
  <si>
    <t>57190711/</t>
  </si>
  <si>
    <t>1978492822</t>
  </si>
  <si>
    <t>21,21+15,32+117,0+26,95</t>
  </si>
  <si>
    <t>47</t>
  </si>
  <si>
    <t>564811112</t>
  </si>
  <si>
    <t xml:space="preserve">Dynamická vrstva podklad ze štěrkodrtě 0-16 tl.60mm plochy přes 100 m2 tl 60 mm </t>
  </si>
  <si>
    <t>-1269522082</t>
  </si>
  <si>
    <t>763,68</t>
  </si>
  <si>
    <t>48</t>
  </si>
  <si>
    <t>564760111</t>
  </si>
  <si>
    <t xml:space="preserve">Podklad z kameniva hrubého drceného vel. 0-32 mm plochy přes 100 m2 tl 200 mm  </t>
  </si>
  <si>
    <t>-499623746</t>
  </si>
  <si>
    <t>okapový chodník</t>
  </si>
  <si>
    <t>11,0</t>
  </si>
  <si>
    <t>49</t>
  </si>
  <si>
    <t>451577777</t>
  </si>
  <si>
    <t>Podklad nebo lože pod dlažbu vodorovný nebo do sklonu 1:5 z kameniva těženého tl přes 30 do 100 mm</t>
  </si>
  <si>
    <t>-576099885</t>
  </si>
  <si>
    <t>hřiště-vodní prvek</t>
  </si>
  <si>
    <t>21,8</t>
  </si>
  <si>
    <t>socha</t>
  </si>
  <si>
    <t>29,0+6,1</t>
  </si>
  <si>
    <t>2,0+8,5</t>
  </si>
  <si>
    <t>17,0</t>
  </si>
  <si>
    <t>50</t>
  </si>
  <si>
    <t>564760111/</t>
  </si>
  <si>
    <t xml:space="preserve">Podklad z kameniva hrubého drceného vel. 0-32 mm plochy přes 100 m2 tl 200 mm </t>
  </si>
  <si>
    <t>-1240229961</t>
  </si>
  <si>
    <t>"okap.chodník"11,0</t>
  </si>
  <si>
    <t>51</t>
  </si>
  <si>
    <t>591211111</t>
  </si>
  <si>
    <t>Kladení dlažby z kostek drobných z kamene do lože z kameniva těženého tl 50 mm</t>
  </si>
  <si>
    <t>1839805870</t>
  </si>
  <si>
    <t>formát 6/6</t>
  </si>
  <si>
    <t>formát 10/10 /nebo použít vybourané kostky</t>
  </si>
  <si>
    <t>35,1</t>
  </si>
  <si>
    <t>52</t>
  </si>
  <si>
    <t>58381011</t>
  </si>
  <si>
    <t>kostka řezanoštípaná dlažební žula 6x6x6cm</t>
  </si>
  <si>
    <t>-685755943</t>
  </si>
  <si>
    <t>21,8*1,02 'Přepočtené koeficientem množství</t>
  </si>
  <si>
    <t>53</t>
  </si>
  <si>
    <t>58381015</t>
  </si>
  <si>
    <t>kostka řezanoštípaná dlažební žula 10x10x10cm</t>
  </si>
  <si>
    <t>631810310</t>
  </si>
  <si>
    <t>"svodnice"35,0*2*0,1</t>
  </si>
  <si>
    <t>"socha"29,0+6,1</t>
  </si>
  <si>
    <t>"1ZŠ"10,5</t>
  </si>
  <si>
    <t>52,6*1,02 'Přepočtené koeficientem množství</t>
  </si>
  <si>
    <t>54</t>
  </si>
  <si>
    <t>596811220</t>
  </si>
  <si>
    <t>Kladení betonové dlažby komunikací pro pěší do lože z kameniva velikosti přes 0,09 do 0,25 m2 pl do 50 m2</t>
  </si>
  <si>
    <t>-409416121</t>
  </si>
  <si>
    <t>55</t>
  </si>
  <si>
    <t>59246107</t>
  </si>
  <si>
    <t>dlažba chodníková betonová 500x500mm tl 50mm přírodní</t>
  </si>
  <si>
    <t>-1751852961</t>
  </si>
  <si>
    <t>17*1,03 'Přepočtené koeficientem množství</t>
  </si>
  <si>
    <t>56</t>
  </si>
  <si>
    <t>916371</t>
  </si>
  <si>
    <t>Osazení skrytého zahradního obrubníku z ocel.plechu zarytím včetně začištění</t>
  </si>
  <si>
    <t>1765136742</t>
  </si>
  <si>
    <t>145,7</t>
  </si>
  <si>
    <t>36,5+25,0</t>
  </si>
  <si>
    <t>127,0</t>
  </si>
  <si>
    <t>45,0</t>
  </si>
  <si>
    <t>57</t>
  </si>
  <si>
    <t>27245/R</t>
  </si>
  <si>
    <t>obrubník zahradní z ocelového plechu š.100mm tl.5mm dl.1000mm vč.spojovacího materiálu PAR 21</t>
  </si>
  <si>
    <t>-194758240</t>
  </si>
  <si>
    <t>379,2</t>
  </si>
  <si>
    <t>379,2*1,05 'Přepočtené koeficientem množství</t>
  </si>
  <si>
    <t>58</t>
  </si>
  <si>
    <t>916111113</t>
  </si>
  <si>
    <t>Osazení obruby z velkých kostek s boční opěrou do lože z betonu prostého</t>
  </si>
  <si>
    <t>1821381508</t>
  </si>
  <si>
    <t>"svodnice"(18,0+4*3+5)*2</t>
  </si>
  <si>
    <t>59</t>
  </si>
  <si>
    <t>916991121</t>
  </si>
  <si>
    <t>Lože pod obrubníky, krajníky nebo obruby z dlažebních kostek z betonu prostého</t>
  </si>
  <si>
    <t>882517516</t>
  </si>
  <si>
    <t>7,0</t>
  </si>
  <si>
    <t>"zpevnění pod beton stupně"4,0</t>
  </si>
  <si>
    <t>60</t>
  </si>
  <si>
    <t>434121416</t>
  </si>
  <si>
    <t>Osazení ŽB schodišťových stupňů drsných do terenu dále  PAR 23</t>
  </si>
  <si>
    <t>-517727229</t>
  </si>
  <si>
    <t>61</t>
  </si>
  <si>
    <t>59373003</t>
  </si>
  <si>
    <t>stupeň schodišťový z vibrolisovaného betonu š 330 v 150 dl 1000mm</t>
  </si>
  <si>
    <t>kus</t>
  </si>
  <si>
    <t>1643601896</t>
  </si>
  <si>
    <t>47*1,01 'Přepočtené koeficientem množství</t>
  </si>
  <si>
    <t>62</t>
  </si>
  <si>
    <t>637211114</t>
  </si>
  <si>
    <t>Okapový chodník z betonových dlaždic tl 50 mm na MC 10</t>
  </si>
  <si>
    <t>-631253089</t>
  </si>
  <si>
    <t>Trubní vedení</t>
  </si>
  <si>
    <t>63</t>
  </si>
  <si>
    <t>85</t>
  </si>
  <si>
    <t>Kanalizace  DN125 - dodávka, montáž,doprava,přesun hmot</t>
  </si>
  <si>
    <t>1500431719</t>
  </si>
  <si>
    <t>64</t>
  </si>
  <si>
    <t>86</t>
  </si>
  <si>
    <t>Revizní šachta DN400 - dodávka, montáž,doprava,přesun hmot</t>
  </si>
  <si>
    <t>1979455781</t>
  </si>
  <si>
    <t>65</t>
  </si>
  <si>
    <t>88</t>
  </si>
  <si>
    <t>Vodovod přípojka potrubí PE 32 - dodávka, montáž,doprava,přesun hmot</t>
  </si>
  <si>
    <t>1977723776</t>
  </si>
  <si>
    <t>66</t>
  </si>
  <si>
    <t>87</t>
  </si>
  <si>
    <t>Vodoměrná sestava Qn2,5  dodávka, montáž,doprava,přesun hmot</t>
  </si>
  <si>
    <t>-1710316348</t>
  </si>
  <si>
    <t>67</t>
  </si>
  <si>
    <t>89</t>
  </si>
  <si>
    <t>propojení na stávající potrubí-vodovod dodávka, montáž,doprava,přesun hmot</t>
  </si>
  <si>
    <t>-2036821372</t>
  </si>
  <si>
    <t>68</t>
  </si>
  <si>
    <t>90</t>
  </si>
  <si>
    <t>propojení na stávající potrubí-kanalizace dodávka, montáž,doprava,přesun hmot</t>
  </si>
  <si>
    <t>-38430987</t>
  </si>
  <si>
    <t xml:space="preserve">Ostatní </t>
  </si>
  <si>
    <t>69</t>
  </si>
  <si>
    <t>96R</t>
  </si>
  <si>
    <t>Kovový materiál je majetkem investora cena za výkup kovů /bez dopravy a nakládání /se odečte z ceny zakázky</t>
  </si>
  <si>
    <t>763171327</t>
  </si>
  <si>
    <t>70</t>
  </si>
  <si>
    <t>96R4</t>
  </si>
  <si>
    <t>Vybouraný materiál je majetkem investora -využití vybouraného materiálů,nebo místo uložení do depozita nebo skládka -určí investor /neoceňovat pouze poznámka</t>
  </si>
  <si>
    <t>-1344257664</t>
  </si>
  <si>
    <t>96</t>
  </si>
  <si>
    <t>Bourání konstrukcí</t>
  </si>
  <si>
    <t>71</t>
  </si>
  <si>
    <t>113106134</t>
  </si>
  <si>
    <t>Rozebrání dlažeb ze zámkových dlaždic komunikací pro pěší strojně pl do 50 m2</t>
  </si>
  <si>
    <t>715385370</t>
  </si>
  <si>
    <t>72</t>
  </si>
  <si>
    <t>113107223</t>
  </si>
  <si>
    <t>Odstranění  kameniva tl přes 200 do 300 mm strojně pl přes 200 m2 /pod hracímí prvky</t>
  </si>
  <si>
    <t>1205061</t>
  </si>
  <si>
    <t>73</t>
  </si>
  <si>
    <t>113107142</t>
  </si>
  <si>
    <t>Odstranění povrchu živičného tl přes 50 do 100 mm ručně</t>
  </si>
  <si>
    <t>-1073289849</t>
  </si>
  <si>
    <t>74</t>
  </si>
  <si>
    <t>113106211</t>
  </si>
  <si>
    <t>Rozebrání dlažeb  z velkých kostek s ložem z kameniva strojně pl přes 50 do 200 m2 -pro další použití</t>
  </si>
  <si>
    <t>1138900296</t>
  </si>
  <si>
    <t>75</t>
  </si>
  <si>
    <t>962022390</t>
  </si>
  <si>
    <t>Bourání zdiva nadzákladového kamenného na MV nebo MVC do 1 m3</t>
  </si>
  <si>
    <t>-514849614</t>
  </si>
  <si>
    <t>úprava kamenných podezdívek</t>
  </si>
  <si>
    <t>0,27</t>
  </si>
  <si>
    <t>76</t>
  </si>
  <si>
    <t>96R1</t>
  </si>
  <si>
    <t xml:space="preserve">Demontáže stávajících herních prvků  provede investor </t>
  </si>
  <si>
    <t>-177266341</t>
  </si>
  <si>
    <t>997</t>
  </si>
  <si>
    <t>Přesun sutě</t>
  </si>
  <si>
    <t>77</t>
  </si>
  <si>
    <t>997221551</t>
  </si>
  <si>
    <t>Vodorovná doprava suti ze sypkých materiálů do 1 km</t>
  </si>
  <si>
    <t>-1933818171</t>
  </si>
  <si>
    <t>78</t>
  </si>
  <si>
    <t>997221559</t>
  </si>
  <si>
    <t>Příplatek ZKD 1 km u vodorovné dopravy suti ze sypkých materiálů</t>
  </si>
  <si>
    <t>1600219827</t>
  </si>
  <si>
    <t>199,76*(15-1)</t>
  </si>
  <si>
    <t>79</t>
  </si>
  <si>
    <t>997221561</t>
  </si>
  <si>
    <t>Vodorovná doprava suti z kusových materiálů do 1 km</t>
  </si>
  <si>
    <t>1686355999</t>
  </si>
  <si>
    <t>72,556+8,84+24,2+0,675</t>
  </si>
  <si>
    <t>80</t>
  </si>
  <si>
    <t>997221569</t>
  </si>
  <si>
    <t>Příplatek ZKD 1 km u vodorovné dopravy suti z kusových materiálů</t>
  </si>
  <si>
    <t>-1099792464</t>
  </si>
  <si>
    <t>106,271*(15-1)</t>
  </si>
  <si>
    <t>81</t>
  </si>
  <si>
    <t>997221861</t>
  </si>
  <si>
    <t>Poplatek za uložení na recyklační skládce (skládkovné) stavebního odpadu z prostého betonu pod kódem 17 01 01</t>
  </si>
  <si>
    <t>-424531932</t>
  </si>
  <si>
    <t>82</t>
  </si>
  <si>
    <t>997221873</t>
  </si>
  <si>
    <t>Poplatek za uložení na recyklační skládce (skládkovné) stavebního odpadu zeminy a kamení zatříděného do Katalogu odpadů pod kódem 17 05 04</t>
  </si>
  <si>
    <t>2125238925</t>
  </si>
  <si>
    <t>83</t>
  </si>
  <si>
    <t>997221875</t>
  </si>
  <si>
    <t>Poplatek za uložení na recyklační skládce (skládkovné) stavebního odpadu asfaltového bez obsahu dehtu zatříděného do Katalogu odpadů pod kódem 17 03 02</t>
  </si>
  <si>
    <t>417121272</t>
  </si>
  <si>
    <t>998</t>
  </si>
  <si>
    <t>Přesun hmot</t>
  </si>
  <si>
    <t>84</t>
  </si>
  <si>
    <t>998225111</t>
  </si>
  <si>
    <t>Přesun hmot pro pozemní komunikace s krytem z kamene, monolitickým betonovým nebo živičným</t>
  </si>
  <si>
    <t>-1845399543</t>
  </si>
  <si>
    <t>998254011</t>
  </si>
  <si>
    <t>Přesun hmot  /technologická šachta</t>
  </si>
  <si>
    <t>1757651428</t>
  </si>
  <si>
    <t>PSV</t>
  </si>
  <si>
    <t>Práce a dodávky PSV</t>
  </si>
  <si>
    <t>713</t>
  </si>
  <si>
    <t>Izolace tepelné</t>
  </si>
  <si>
    <t>713131145</t>
  </si>
  <si>
    <t>Montáž izolace tepelné stěn lepením bodově rohoží, pásů, dílců, desek</t>
  </si>
  <si>
    <t>-2089714829</t>
  </si>
  <si>
    <t>43,0</t>
  </si>
  <si>
    <t>28376352</t>
  </si>
  <si>
    <t>deska izolační  styrodur tl 50mm</t>
  </si>
  <si>
    <t>-530261167</t>
  </si>
  <si>
    <t xml:space="preserve">mezi žebry stěn a stropu /separace plast -beton </t>
  </si>
  <si>
    <t>43*1,05 'Přepočtené koeficientem množství</t>
  </si>
  <si>
    <t>998713201</t>
  </si>
  <si>
    <t>Přesun hmot procentní pro izolace tepelné v objektech v do 6 m</t>
  </si>
  <si>
    <t>%</t>
  </si>
  <si>
    <t>-955039036</t>
  </si>
  <si>
    <t>766</t>
  </si>
  <si>
    <t>Konstrukce truhlářské</t>
  </si>
  <si>
    <t>R0</t>
  </si>
  <si>
    <t>herní prvky a spodní stavby vč. dodávky , montáže,dopravy,přesunu hmot  oceněny dle cenové nabídky /pouze poznámka neoceňovat</t>
  </si>
  <si>
    <t>-796749349</t>
  </si>
  <si>
    <t>R1</t>
  </si>
  <si>
    <t>01-Lanová sestava  D+M</t>
  </si>
  <si>
    <t>ks</t>
  </si>
  <si>
    <t>1305139870</t>
  </si>
  <si>
    <t>91</t>
  </si>
  <si>
    <t>R2</t>
  </si>
  <si>
    <t>02-Lanová herní věž D+M</t>
  </si>
  <si>
    <t>-193980618</t>
  </si>
  <si>
    <t>92</t>
  </si>
  <si>
    <t>R3</t>
  </si>
  <si>
    <t>03-Obří houpačka s hnízdem D+M</t>
  </si>
  <si>
    <t>490324031</t>
  </si>
  <si>
    <t>93</t>
  </si>
  <si>
    <t>R4</t>
  </si>
  <si>
    <t>04-Dvě věže s kyvadlem  D+M</t>
  </si>
  <si>
    <t>102102606</t>
  </si>
  <si>
    <t>94</t>
  </si>
  <si>
    <t>R5</t>
  </si>
  <si>
    <t>05-Točidlo 2  D+M</t>
  </si>
  <si>
    <t>-1154781842</t>
  </si>
  <si>
    <t>95</t>
  </si>
  <si>
    <t>R6</t>
  </si>
  <si>
    <t>06-Točidlo 3  D+M</t>
  </si>
  <si>
    <t>858336682</t>
  </si>
  <si>
    <t>R7</t>
  </si>
  <si>
    <t>07-Portálová houpačka  D+M</t>
  </si>
  <si>
    <t>663939850</t>
  </si>
  <si>
    <t>97</t>
  </si>
  <si>
    <t>R8</t>
  </si>
  <si>
    <t>08-Prstencový kolotoč  D+M</t>
  </si>
  <si>
    <t>1688001936</t>
  </si>
  <si>
    <t>98</t>
  </si>
  <si>
    <t>R9</t>
  </si>
  <si>
    <t>09-Funkční sedáky  D+M</t>
  </si>
  <si>
    <t>519839337</t>
  </si>
  <si>
    <t>99</t>
  </si>
  <si>
    <t>R10</t>
  </si>
  <si>
    <t>10-Dvojitá lanová dráha  D+M</t>
  </si>
  <si>
    <t>-64590056</t>
  </si>
  <si>
    <t>100</t>
  </si>
  <si>
    <t>R11</t>
  </si>
  <si>
    <t>11-Stůl pro hru s pískem  D+M</t>
  </si>
  <si>
    <t>-127255723</t>
  </si>
  <si>
    <t>101</t>
  </si>
  <si>
    <t>R12</t>
  </si>
  <si>
    <t>12-Otočný bagr na písek  D+M</t>
  </si>
  <si>
    <t>-1668296417</t>
  </si>
  <si>
    <t>102</t>
  </si>
  <si>
    <t>R13</t>
  </si>
  <si>
    <t>13-Pružinové houpadlo brouk  D+M</t>
  </si>
  <si>
    <t>1207208993</t>
  </si>
  <si>
    <t>103</t>
  </si>
  <si>
    <t>R14</t>
  </si>
  <si>
    <t>14-Pružinové houpadlo včela  D+M</t>
  </si>
  <si>
    <t>-242290033</t>
  </si>
  <si>
    <t>104</t>
  </si>
  <si>
    <t>R15</t>
  </si>
  <si>
    <t>15-Pružinové houpadlo mravenec  D+M</t>
  </si>
  <si>
    <t>2006148152</t>
  </si>
  <si>
    <t>105</t>
  </si>
  <si>
    <t>R16</t>
  </si>
  <si>
    <t>16-Akátové palisády  D+M</t>
  </si>
  <si>
    <t>-66261346</t>
  </si>
  <si>
    <t>106</t>
  </si>
  <si>
    <t>R100</t>
  </si>
  <si>
    <t xml:space="preserve">Pro prvky 1-16- vyměření,výkopy, betonáže základů herních prvků </t>
  </si>
  <si>
    <t>-1156048775</t>
  </si>
  <si>
    <t>107</t>
  </si>
  <si>
    <t>R110</t>
  </si>
  <si>
    <t>Pro prvky 1-16- přesuny hmot,doprava-materiálu a osob,ostatní náklady,odvoz vytěžené zeminy z patek....</t>
  </si>
  <si>
    <t>203057712</t>
  </si>
  <si>
    <t>108</t>
  </si>
  <si>
    <t>R120</t>
  </si>
  <si>
    <t>Pro prvek 16- podkladní vrstva 300mm písek pro pískoviště,podkladní geotextilie</t>
  </si>
  <si>
    <t>-385412244</t>
  </si>
  <si>
    <t>109</t>
  </si>
  <si>
    <t>R24</t>
  </si>
  <si>
    <t>24-Otočná lavička D+M+spodní stavba komplet</t>
  </si>
  <si>
    <t>625371179</t>
  </si>
  <si>
    <t>110</t>
  </si>
  <si>
    <t>R25</t>
  </si>
  <si>
    <t>25-Sedáky na zídce D+M kotveno do zídky  komplet</t>
  </si>
  <si>
    <t>-788074834</t>
  </si>
  <si>
    <t>111</t>
  </si>
  <si>
    <t>R26</t>
  </si>
  <si>
    <t>26-Hraci set -stolek D+M+spodní stavba  komplet</t>
  </si>
  <si>
    <t>245038552</t>
  </si>
  <si>
    <t>112</t>
  </si>
  <si>
    <t>R27</t>
  </si>
  <si>
    <t>27-Hraci set - křeslo D+M+spodní stavba  komplet</t>
  </si>
  <si>
    <t>1192544511</t>
  </si>
  <si>
    <t>113</t>
  </si>
  <si>
    <t>R28</t>
  </si>
  <si>
    <t>28-Dvojlehátko  D+M+spodní stavba komplet</t>
  </si>
  <si>
    <t>822145517</t>
  </si>
  <si>
    <t>114</t>
  </si>
  <si>
    <t>R29</t>
  </si>
  <si>
    <t>29-Zvlněná lavička D+M+spodní stavba  komplet</t>
  </si>
  <si>
    <t>-254422676</t>
  </si>
  <si>
    <t>115</t>
  </si>
  <si>
    <t>R30</t>
  </si>
  <si>
    <t>30-Sedací sety D+M</t>
  </si>
  <si>
    <t>254028132</t>
  </si>
  <si>
    <t>116</t>
  </si>
  <si>
    <t>R31</t>
  </si>
  <si>
    <t>31-Oblouková lavička s opěradlem   D+M+spodní stavba  komplet</t>
  </si>
  <si>
    <t>1730177675</t>
  </si>
  <si>
    <t>117</t>
  </si>
  <si>
    <t>R32</t>
  </si>
  <si>
    <t>32-Lavička s opěrkou a područkami  komplet D+M+spodní stavba  komplet</t>
  </si>
  <si>
    <t>-832720615</t>
  </si>
  <si>
    <t>118</t>
  </si>
  <si>
    <t>R33</t>
  </si>
  <si>
    <t>33-Lavička rovná a oblouková D+M+spodní stavba  komplet</t>
  </si>
  <si>
    <t>816325191</t>
  </si>
  <si>
    <t>119</t>
  </si>
  <si>
    <t>R34</t>
  </si>
  <si>
    <t>34-Kolostav D+M+spodní stavba  komplet</t>
  </si>
  <si>
    <t>188141930</t>
  </si>
  <si>
    <t>120</t>
  </si>
  <si>
    <t>R35</t>
  </si>
  <si>
    <t>35-Koloběžkostav D+M+spodní stavba  komplet</t>
  </si>
  <si>
    <t>2021668007</t>
  </si>
  <si>
    <t>121</t>
  </si>
  <si>
    <t>R36</t>
  </si>
  <si>
    <t>36-Drzák na kolo za sedlo D+M+spodní stavba  komplet</t>
  </si>
  <si>
    <t>725896714</t>
  </si>
  <si>
    <t>122</t>
  </si>
  <si>
    <t>R37</t>
  </si>
  <si>
    <t>37-Trojitý odpadkový koš D+M+spodní stavba  komplet</t>
  </si>
  <si>
    <t>-534726318</t>
  </si>
  <si>
    <t>123</t>
  </si>
  <si>
    <t>R38</t>
  </si>
  <si>
    <t>Návštěvní řád- nosník ocel žár pozinkovaná konstrukce D+M+spodní stavba  komplet</t>
  </si>
  <si>
    <t>-1061354197</t>
  </si>
  <si>
    <t>124</t>
  </si>
  <si>
    <t>R39</t>
  </si>
  <si>
    <t>39-Pítko kompletní dodávka ,montáž ,doprava</t>
  </si>
  <si>
    <t>1201905511</t>
  </si>
  <si>
    <t>odvodnění do podmoku</t>
  </si>
  <si>
    <t>125</t>
  </si>
  <si>
    <t>R400</t>
  </si>
  <si>
    <t>Přesuny hmot,doprava-materiálu a osob,ostatní náklady pol.24-37</t>
  </si>
  <si>
    <t>978615142</t>
  </si>
  <si>
    <t>HZS</t>
  </si>
  <si>
    <t>Hodinové zúčtovací sazby</t>
  </si>
  <si>
    <t>126</t>
  </si>
  <si>
    <t>HZS1302</t>
  </si>
  <si>
    <t>Hodinová zúčtovací sazba zedník specialista</t>
  </si>
  <si>
    <t>512</t>
  </si>
  <si>
    <t>-1748833889</t>
  </si>
  <si>
    <t>Opravy možných poškození částí stávajících komunikací a zařízení</t>
  </si>
  <si>
    <t>160,0</t>
  </si>
  <si>
    <t>VRN</t>
  </si>
  <si>
    <t xml:space="preserve">Vedlejší rozpočtové náklady objekt </t>
  </si>
  <si>
    <t>VRN1</t>
  </si>
  <si>
    <t xml:space="preserve"> Projektové práce</t>
  </si>
  <si>
    <t>127</t>
  </si>
  <si>
    <t>010001000</t>
  </si>
  <si>
    <t>Projektové práce-dílenské dokumentace hracích prvků</t>
  </si>
  <si>
    <t>1024</t>
  </si>
  <si>
    <t>-49326848</t>
  </si>
  <si>
    <t>128</t>
  </si>
  <si>
    <t>011514000</t>
  </si>
  <si>
    <t>Stavebně-technický průzkum napojení na stáv.plochy a konstrukce</t>
  </si>
  <si>
    <t>1323661721</t>
  </si>
  <si>
    <t>129</t>
  </si>
  <si>
    <t>0131240</t>
  </si>
  <si>
    <t>Zkoušky a měření dle požadavku DOSS a PD (měření hluku, zkoušky únosnosti,…)</t>
  </si>
  <si>
    <t>1682956652</t>
  </si>
  <si>
    <t>130</t>
  </si>
  <si>
    <t>013254000</t>
  </si>
  <si>
    <t>Dokumentace skutečného provedení stavby</t>
  </si>
  <si>
    <t>-503043703</t>
  </si>
  <si>
    <t>prováděna dle vyhlášky č.499/2006 sb. příloha č.14- 3x tištěné paré, 1x elektronicky na CD</t>
  </si>
  <si>
    <t>131</t>
  </si>
  <si>
    <t>01327400</t>
  </si>
  <si>
    <t>Pasportizace stáv.objektu před započetím  a po skončení stav.prací</t>
  </si>
  <si>
    <t>1230707838</t>
  </si>
  <si>
    <t>132</t>
  </si>
  <si>
    <t>04500</t>
  </si>
  <si>
    <t>Fotodokumentace průběhu stavby - (fotodokumentace postupného průběhu výstavby vč.předání digitální - kopie)</t>
  </si>
  <si>
    <t>638337068</t>
  </si>
  <si>
    <t>VRN3</t>
  </si>
  <si>
    <t xml:space="preserve">Zařízení staveniště </t>
  </si>
  <si>
    <t>133</t>
  </si>
  <si>
    <t>030001000</t>
  </si>
  <si>
    <t>Zařízení staveniště-oplocení,zabezpečení,osvětlení,připojení k energiím..., vč.zrušení</t>
  </si>
  <si>
    <t>-1254391085</t>
  </si>
  <si>
    <t xml:space="preserve">zajištění staveniště dle plánu BOZP, bezpečnostní a hygienická opatření na staveništi </t>
  </si>
  <si>
    <t>připojení stavby pro dodávku elektřiny včetně staveništní přípojky NN s měřením v mobilním pilířku</t>
  </si>
  <si>
    <t>134</t>
  </si>
  <si>
    <t>032403000</t>
  </si>
  <si>
    <t>Provizorní komunikace</t>
  </si>
  <si>
    <t>248322665</t>
  </si>
  <si>
    <t xml:space="preserve">koridory pro pěší i cyklisty -požadavky BOZP  </t>
  </si>
  <si>
    <t>VRN4</t>
  </si>
  <si>
    <t>Inženýrská činnost</t>
  </si>
  <si>
    <t>135</t>
  </si>
  <si>
    <t>044002000</t>
  </si>
  <si>
    <t>Revize /pokud nejsou uvedeny v dílčích projektach stavby/</t>
  </si>
  <si>
    <t>-101726933</t>
  </si>
  <si>
    <t>136</t>
  </si>
  <si>
    <t>045002000</t>
  </si>
  <si>
    <t>Kompletační a koordinační činnost</t>
  </si>
  <si>
    <t>-1087772912</t>
  </si>
  <si>
    <t>VRN7</t>
  </si>
  <si>
    <t>Provozní vlivy</t>
  </si>
  <si>
    <t>137</t>
  </si>
  <si>
    <t>071002000</t>
  </si>
  <si>
    <t>Provoz investora, třetích osob</t>
  </si>
  <si>
    <t>-1106125464</t>
  </si>
  <si>
    <t>138</t>
  </si>
  <si>
    <t>073002000</t>
  </si>
  <si>
    <t xml:space="preserve">Ztížený pohyb vozidel v centrech měst </t>
  </si>
  <si>
    <t>-2063675184</t>
  </si>
  <si>
    <t>139</t>
  </si>
  <si>
    <t>073003000</t>
  </si>
  <si>
    <t>Úklid techniky při výjezdu ze stavby</t>
  </si>
  <si>
    <t>850774872</t>
  </si>
  <si>
    <t>VRN9</t>
  </si>
  <si>
    <t>Ostatní náklady</t>
  </si>
  <si>
    <t>140</t>
  </si>
  <si>
    <t>012103000</t>
  </si>
  <si>
    <t>Geodetické práce před výstavbou</t>
  </si>
  <si>
    <t>1052208538</t>
  </si>
  <si>
    <t>141</t>
  </si>
  <si>
    <t>012203000</t>
  </si>
  <si>
    <t>Geodetické práce při provádění stavby</t>
  </si>
  <si>
    <t>-1224457593</t>
  </si>
  <si>
    <t>142</t>
  </si>
  <si>
    <t>012303000</t>
  </si>
  <si>
    <t>Geodetické práce po výstavbě</t>
  </si>
  <si>
    <t>ks…</t>
  </si>
  <si>
    <t>-1801884317</t>
  </si>
  <si>
    <t>143</t>
  </si>
  <si>
    <t>03000</t>
  </si>
  <si>
    <t>Uvedení prostor dotčených stavbou  do původního stavu vč. přístupov. cest,transportní trasy materiálu....</t>
  </si>
  <si>
    <t>9943747</t>
  </si>
  <si>
    <t>Opravy možných poškození částí stávajících chodníků a obrubníků v napojení na nové plochy a chodníky,při montáži herních prvků,</t>
  </si>
  <si>
    <t xml:space="preserve">technolog.jímky ,přípojek ......... použitou technikou . </t>
  </si>
  <si>
    <t>144</t>
  </si>
  <si>
    <t>0720201</t>
  </si>
  <si>
    <t>Ochrana stávajících inženýrských sítí</t>
  </si>
  <si>
    <t>-1433255049</t>
  </si>
  <si>
    <t>145</t>
  </si>
  <si>
    <t>091002000</t>
  </si>
  <si>
    <t>Ostatní náklady související s objektem-vytýčení inž.sítí před zahájením stavby......</t>
  </si>
  <si>
    <t>1948000952</t>
  </si>
  <si>
    <t>Mlatová cesta posyp krytu kamenivem obrusná vrstva -fr.0-5mm, tl.40mm  dále PAR21</t>
  </si>
  <si>
    <t>Mlatová cesta posyp krytu kamenivem obrusná vrstva -fr.0-5mm, tl.40mm  dále PAR21 "mlat provedený ve svahu"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</si>
</sst>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7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35" t="s">
        <v>14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R5" s="21"/>
      <c r="BE5" s="232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36" t="s">
        <v>17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R6" s="21"/>
      <c r="BE6" s="233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33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33"/>
      <c r="BS8" s="18" t="s">
        <v>6</v>
      </c>
    </row>
    <row r="9" spans="1:74" s="1" customFormat="1" ht="14.45" customHeight="1">
      <c r="B9" s="21"/>
      <c r="AR9" s="21"/>
      <c r="BE9" s="233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33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33"/>
      <c r="BS11" s="18" t="s">
        <v>6</v>
      </c>
    </row>
    <row r="12" spans="1:74" s="1" customFormat="1" ht="6.95" customHeight="1">
      <c r="B12" s="21"/>
      <c r="AR12" s="21"/>
      <c r="BE12" s="233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33"/>
      <c r="BS13" s="18" t="s">
        <v>6</v>
      </c>
    </row>
    <row r="14" spans="1:74" ht="12.75">
      <c r="B14" s="21"/>
      <c r="E14" s="237" t="s">
        <v>29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8" t="s">
        <v>27</v>
      </c>
      <c r="AN14" s="30" t="s">
        <v>29</v>
      </c>
      <c r="AR14" s="21"/>
      <c r="BE14" s="233"/>
      <c r="BS14" s="18" t="s">
        <v>6</v>
      </c>
    </row>
    <row r="15" spans="1:74" s="1" customFormat="1" ht="6.95" customHeight="1">
      <c r="B15" s="21"/>
      <c r="AR15" s="21"/>
      <c r="BE15" s="233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33"/>
      <c r="BS16" s="18" t="s">
        <v>3</v>
      </c>
    </row>
    <row r="17" spans="1:71" s="1" customFormat="1" ht="18.399999999999999" customHeight="1">
      <c r="B17" s="21"/>
      <c r="E17" s="26" t="s">
        <v>26</v>
      </c>
      <c r="AK17" s="28" t="s">
        <v>27</v>
      </c>
      <c r="AN17" s="26" t="s">
        <v>1</v>
      </c>
      <c r="AR17" s="21"/>
      <c r="BE17" s="233"/>
      <c r="BS17" s="18" t="s">
        <v>31</v>
      </c>
    </row>
    <row r="18" spans="1:71" s="1" customFormat="1" ht="6.95" customHeight="1">
      <c r="B18" s="21"/>
      <c r="AR18" s="21"/>
      <c r="BE18" s="233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25</v>
      </c>
      <c r="AN19" s="26" t="s">
        <v>1</v>
      </c>
      <c r="AR19" s="21"/>
      <c r="BE19" s="233"/>
      <c r="BS19" s="18" t="s">
        <v>6</v>
      </c>
    </row>
    <row r="20" spans="1:71" s="1" customFormat="1" ht="18.399999999999999" customHeight="1">
      <c r="B20" s="21"/>
      <c r="E20" s="26" t="s">
        <v>26</v>
      </c>
      <c r="AK20" s="28" t="s">
        <v>27</v>
      </c>
      <c r="AN20" s="26" t="s">
        <v>1</v>
      </c>
      <c r="AR20" s="21"/>
      <c r="BE20" s="233"/>
      <c r="BS20" s="18" t="s">
        <v>31</v>
      </c>
    </row>
    <row r="21" spans="1:71" s="1" customFormat="1" ht="6.95" customHeight="1">
      <c r="B21" s="21"/>
      <c r="AR21" s="21"/>
      <c r="BE21" s="233"/>
    </row>
    <row r="22" spans="1:71" s="1" customFormat="1" ht="12" customHeight="1">
      <c r="B22" s="21"/>
      <c r="D22" s="28" t="s">
        <v>33</v>
      </c>
      <c r="AR22" s="21"/>
      <c r="BE22" s="233"/>
    </row>
    <row r="23" spans="1:71" s="1" customFormat="1" ht="16.5" customHeight="1">
      <c r="B23" s="21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R23" s="21"/>
      <c r="BE23" s="233"/>
    </row>
    <row r="24" spans="1:71" s="1" customFormat="1" ht="6.95" customHeight="1">
      <c r="B24" s="21"/>
      <c r="AR24" s="21"/>
      <c r="BE24" s="233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3"/>
    </row>
    <row r="26" spans="1:71" s="2" customFormat="1" ht="25.9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0">
        <f>ROUND(AG94,2)</f>
        <v>0</v>
      </c>
      <c r="AL26" s="241"/>
      <c r="AM26" s="241"/>
      <c r="AN26" s="241"/>
      <c r="AO26" s="241"/>
      <c r="AP26" s="33"/>
      <c r="AQ26" s="33"/>
      <c r="AR26" s="34"/>
      <c r="BE26" s="233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3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2" t="s">
        <v>35</v>
      </c>
      <c r="M28" s="242"/>
      <c r="N28" s="242"/>
      <c r="O28" s="242"/>
      <c r="P28" s="242"/>
      <c r="Q28" s="33"/>
      <c r="R28" s="33"/>
      <c r="S28" s="33"/>
      <c r="T28" s="33"/>
      <c r="U28" s="33"/>
      <c r="V28" s="33"/>
      <c r="W28" s="242" t="s">
        <v>36</v>
      </c>
      <c r="X28" s="242"/>
      <c r="Y28" s="242"/>
      <c r="Z28" s="242"/>
      <c r="AA28" s="242"/>
      <c r="AB28" s="242"/>
      <c r="AC28" s="242"/>
      <c r="AD28" s="242"/>
      <c r="AE28" s="242"/>
      <c r="AF28" s="33"/>
      <c r="AG28" s="33"/>
      <c r="AH28" s="33"/>
      <c r="AI28" s="33"/>
      <c r="AJ28" s="33"/>
      <c r="AK28" s="242" t="s">
        <v>37</v>
      </c>
      <c r="AL28" s="242"/>
      <c r="AM28" s="242"/>
      <c r="AN28" s="242"/>
      <c r="AO28" s="242"/>
      <c r="AP28" s="33"/>
      <c r="AQ28" s="33"/>
      <c r="AR28" s="34"/>
      <c r="BE28" s="233"/>
    </row>
    <row r="29" spans="1:71" s="3" customFormat="1" ht="14.45" customHeight="1">
      <c r="B29" s="38"/>
      <c r="D29" s="28" t="s">
        <v>38</v>
      </c>
      <c r="F29" s="28" t="s">
        <v>39</v>
      </c>
      <c r="L29" s="225">
        <v>0.21</v>
      </c>
      <c r="M29" s="224"/>
      <c r="N29" s="224"/>
      <c r="O29" s="224"/>
      <c r="P29" s="224"/>
      <c r="W29" s="223">
        <f>ROUND(AZ94, 2)</f>
        <v>0</v>
      </c>
      <c r="X29" s="224"/>
      <c r="Y29" s="224"/>
      <c r="Z29" s="224"/>
      <c r="AA29" s="224"/>
      <c r="AB29" s="224"/>
      <c r="AC29" s="224"/>
      <c r="AD29" s="224"/>
      <c r="AE29" s="224"/>
      <c r="AK29" s="223">
        <f>ROUND(AV94, 2)</f>
        <v>0</v>
      </c>
      <c r="AL29" s="224"/>
      <c r="AM29" s="224"/>
      <c r="AN29" s="224"/>
      <c r="AO29" s="224"/>
      <c r="AR29" s="38"/>
      <c r="BE29" s="234"/>
    </row>
    <row r="30" spans="1:71" s="3" customFormat="1" ht="14.45" customHeight="1">
      <c r="B30" s="38"/>
      <c r="F30" s="28" t="s">
        <v>40</v>
      </c>
      <c r="L30" s="225">
        <v>0.12</v>
      </c>
      <c r="M30" s="224"/>
      <c r="N30" s="224"/>
      <c r="O30" s="224"/>
      <c r="P30" s="224"/>
      <c r="W30" s="223">
        <f>ROUND(BA94, 2)</f>
        <v>0</v>
      </c>
      <c r="X30" s="224"/>
      <c r="Y30" s="224"/>
      <c r="Z30" s="224"/>
      <c r="AA30" s="224"/>
      <c r="AB30" s="224"/>
      <c r="AC30" s="224"/>
      <c r="AD30" s="224"/>
      <c r="AE30" s="224"/>
      <c r="AK30" s="223">
        <f>ROUND(AW94, 2)</f>
        <v>0</v>
      </c>
      <c r="AL30" s="224"/>
      <c r="AM30" s="224"/>
      <c r="AN30" s="224"/>
      <c r="AO30" s="224"/>
      <c r="AR30" s="38"/>
      <c r="BE30" s="234"/>
    </row>
    <row r="31" spans="1:71" s="3" customFormat="1" ht="14.45" hidden="1" customHeight="1">
      <c r="B31" s="38"/>
      <c r="F31" s="28" t="s">
        <v>41</v>
      </c>
      <c r="L31" s="225">
        <v>0.21</v>
      </c>
      <c r="M31" s="224"/>
      <c r="N31" s="224"/>
      <c r="O31" s="224"/>
      <c r="P31" s="224"/>
      <c r="W31" s="223">
        <f>ROUND(BB94, 2)</f>
        <v>0</v>
      </c>
      <c r="X31" s="224"/>
      <c r="Y31" s="224"/>
      <c r="Z31" s="224"/>
      <c r="AA31" s="224"/>
      <c r="AB31" s="224"/>
      <c r="AC31" s="224"/>
      <c r="AD31" s="224"/>
      <c r="AE31" s="224"/>
      <c r="AK31" s="223">
        <v>0</v>
      </c>
      <c r="AL31" s="224"/>
      <c r="AM31" s="224"/>
      <c r="AN31" s="224"/>
      <c r="AO31" s="224"/>
      <c r="AR31" s="38"/>
      <c r="BE31" s="234"/>
    </row>
    <row r="32" spans="1:71" s="3" customFormat="1" ht="14.45" hidden="1" customHeight="1">
      <c r="B32" s="38"/>
      <c r="F32" s="28" t="s">
        <v>42</v>
      </c>
      <c r="L32" s="225">
        <v>0.12</v>
      </c>
      <c r="M32" s="224"/>
      <c r="N32" s="224"/>
      <c r="O32" s="224"/>
      <c r="P32" s="224"/>
      <c r="W32" s="223">
        <f>ROUND(BC94, 2)</f>
        <v>0</v>
      </c>
      <c r="X32" s="224"/>
      <c r="Y32" s="224"/>
      <c r="Z32" s="224"/>
      <c r="AA32" s="224"/>
      <c r="AB32" s="224"/>
      <c r="AC32" s="224"/>
      <c r="AD32" s="224"/>
      <c r="AE32" s="224"/>
      <c r="AK32" s="223">
        <v>0</v>
      </c>
      <c r="AL32" s="224"/>
      <c r="AM32" s="224"/>
      <c r="AN32" s="224"/>
      <c r="AO32" s="224"/>
      <c r="AR32" s="38"/>
      <c r="BE32" s="234"/>
    </row>
    <row r="33" spans="1:57" s="3" customFormat="1" ht="14.45" hidden="1" customHeight="1">
      <c r="B33" s="38"/>
      <c r="F33" s="28" t="s">
        <v>43</v>
      </c>
      <c r="L33" s="225">
        <v>0</v>
      </c>
      <c r="M33" s="224"/>
      <c r="N33" s="224"/>
      <c r="O33" s="224"/>
      <c r="P33" s="224"/>
      <c r="W33" s="223">
        <f>ROUND(BD94, 2)</f>
        <v>0</v>
      </c>
      <c r="X33" s="224"/>
      <c r="Y33" s="224"/>
      <c r="Z33" s="224"/>
      <c r="AA33" s="224"/>
      <c r="AB33" s="224"/>
      <c r="AC33" s="224"/>
      <c r="AD33" s="224"/>
      <c r="AE33" s="224"/>
      <c r="AK33" s="223">
        <v>0</v>
      </c>
      <c r="AL33" s="224"/>
      <c r="AM33" s="224"/>
      <c r="AN33" s="224"/>
      <c r="AO33" s="224"/>
      <c r="AR33" s="38"/>
      <c r="BE33" s="234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3"/>
    </row>
    <row r="35" spans="1:57" s="2" customFormat="1" ht="25.9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28" t="s">
        <v>46</v>
      </c>
      <c r="Y35" s="229"/>
      <c r="Z35" s="229"/>
      <c r="AA35" s="229"/>
      <c r="AB35" s="229"/>
      <c r="AC35" s="41"/>
      <c r="AD35" s="41"/>
      <c r="AE35" s="41"/>
      <c r="AF35" s="41"/>
      <c r="AG35" s="41"/>
      <c r="AH35" s="41"/>
      <c r="AI35" s="41"/>
      <c r="AJ35" s="41"/>
      <c r="AK35" s="230">
        <f>SUM(AK26:AK33)</f>
        <v>0</v>
      </c>
      <c r="AL35" s="229"/>
      <c r="AM35" s="229"/>
      <c r="AN35" s="229"/>
      <c r="AO35" s="231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0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0" s="2" customFormat="1" ht="24.95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0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0" s="4" customFormat="1" ht="12" customHeight="1">
      <c r="B84" s="52"/>
      <c r="C84" s="28" t="s">
        <v>13</v>
      </c>
      <c r="L84" s="4" t="str">
        <f>K5</f>
        <v>24026-8-7-24-1</v>
      </c>
      <c r="AR84" s="52"/>
    </row>
    <row r="85" spans="1:90" s="5" customFormat="1" ht="36.950000000000003" customHeight="1">
      <c r="B85" s="53"/>
      <c r="C85" s="54" t="s">
        <v>16</v>
      </c>
      <c r="L85" s="214" t="str">
        <f>K6</f>
        <v>Revitalizace Komenského sadů Třeboň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R85" s="53"/>
    </row>
    <row r="86" spans="1:90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0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Třeboň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16" t="str">
        <f>IF(AN8= "","",AN8)</f>
        <v>17. 7. 2024</v>
      </c>
      <c r="AN87" s="216"/>
      <c r="AO87" s="33"/>
      <c r="AP87" s="33"/>
      <c r="AQ87" s="33"/>
      <c r="AR87" s="34"/>
      <c r="BE87" s="33"/>
    </row>
    <row r="88" spans="1:90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0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17" t="str">
        <f>IF(E17="","",E17)</f>
        <v xml:space="preserve"> </v>
      </c>
      <c r="AN89" s="218"/>
      <c r="AO89" s="218"/>
      <c r="AP89" s="218"/>
      <c r="AQ89" s="33"/>
      <c r="AR89" s="34"/>
      <c r="AS89" s="219" t="s">
        <v>54</v>
      </c>
      <c r="AT89" s="220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0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17" t="str">
        <f>IF(E20="","",E20)</f>
        <v xml:space="preserve"> </v>
      </c>
      <c r="AN90" s="218"/>
      <c r="AO90" s="218"/>
      <c r="AP90" s="218"/>
      <c r="AQ90" s="33"/>
      <c r="AR90" s="34"/>
      <c r="AS90" s="221"/>
      <c r="AT90" s="222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0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1"/>
      <c r="AT91" s="222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0" s="2" customFormat="1" ht="29.25" customHeight="1">
      <c r="A92" s="33"/>
      <c r="B92" s="34"/>
      <c r="C92" s="209" t="s">
        <v>55</v>
      </c>
      <c r="D92" s="210"/>
      <c r="E92" s="210"/>
      <c r="F92" s="210"/>
      <c r="G92" s="210"/>
      <c r="H92" s="61"/>
      <c r="I92" s="211" t="s">
        <v>56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57</v>
      </c>
      <c r="AH92" s="210"/>
      <c r="AI92" s="210"/>
      <c r="AJ92" s="210"/>
      <c r="AK92" s="210"/>
      <c r="AL92" s="210"/>
      <c r="AM92" s="210"/>
      <c r="AN92" s="211" t="s">
        <v>58</v>
      </c>
      <c r="AO92" s="210"/>
      <c r="AP92" s="213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0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0" s="6" customFormat="1" ht="32.450000000000003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73</v>
      </c>
      <c r="BT94" s="78" t="s">
        <v>74</v>
      </c>
      <c r="BV94" s="78" t="s">
        <v>75</v>
      </c>
      <c r="BW94" s="78" t="s">
        <v>4</v>
      </c>
      <c r="BX94" s="78" t="s">
        <v>76</v>
      </c>
      <c r="CL94" s="78" t="s">
        <v>1</v>
      </c>
    </row>
    <row r="95" spans="1:90" s="7" customFormat="1" ht="24.75" customHeight="1">
      <c r="A95" s="79" t="s">
        <v>77</v>
      </c>
      <c r="B95" s="80"/>
      <c r="C95" s="81"/>
      <c r="D95" s="204" t="s">
        <v>14</v>
      </c>
      <c r="E95" s="204"/>
      <c r="F95" s="204"/>
      <c r="G95" s="204"/>
      <c r="H95" s="204"/>
      <c r="I95" s="82"/>
      <c r="J95" s="204" t="s">
        <v>17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26">
        <f>'24026-8-7-24-1 - Revitali...'!J28</f>
        <v>0</v>
      </c>
      <c r="AH95" s="227"/>
      <c r="AI95" s="227"/>
      <c r="AJ95" s="227"/>
      <c r="AK95" s="227"/>
      <c r="AL95" s="227"/>
      <c r="AM95" s="227"/>
      <c r="AN95" s="226">
        <f>SUM(AG95,AT95)</f>
        <v>0</v>
      </c>
      <c r="AO95" s="227"/>
      <c r="AP95" s="227"/>
      <c r="AQ95" s="83" t="s">
        <v>78</v>
      </c>
      <c r="AR95" s="80"/>
      <c r="AS95" s="84">
        <v>0</v>
      </c>
      <c r="AT95" s="85">
        <f>ROUND(SUM(AV95:AW95),2)</f>
        <v>0</v>
      </c>
      <c r="AU95" s="86">
        <f>'24026-8-7-24-1 - Revitali...'!P132</f>
        <v>0</v>
      </c>
      <c r="AV95" s="85">
        <f>'24026-8-7-24-1 - Revitali...'!J31</f>
        <v>0</v>
      </c>
      <c r="AW95" s="85">
        <f>'24026-8-7-24-1 - Revitali...'!J32</f>
        <v>0</v>
      </c>
      <c r="AX95" s="85">
        <f>'24026-8-7-24-1 - Revitali...'!J33</f>
        <v>0</v>
      </c>
      <c r="AY95" s="85">
        <f>'24026-8-7-24-1 - Revitali...'!J34</f>
        <v>0</v>
      </c>
      <c r="AZ95" s="85">
        <f>'24026-8-7-24-1 - Revitali...'!F31</f>
        <v>0</v>
      </c>
      <c r="BA95" s="85">
        <f>'24026-8-7-24-1 - Revitali...'!F32</f>
        <v>0</v>
      </c>
      <c r="BB95" s="85">
        <f>'24026-8-7-24-1 - Revitali...'!F33</f>
        <v>0</v>
      </c>
      <c r="BC95" s="85">
        <f>'24026-8-7-24-1 - Revitali...'!F34</f>
        <v>0</v>
      </c>
      <c r="BD95" s="87">
        <f>'24026-8-7-24-1 - Revitali...'!F35</f>
        <v>0</v>
      </c>
      <c r="BT95" s="88" t="s">
        <v>79</v>
      </c>
      <c r="BU95" s="88" t="s">
        <v>80</v>
      </c>
      <c r="BV95" s="88" t="s">
        <v>75</v>
      </c>
      <c r="BW95" s="88" t="s">
        <v>4</v>
      </c>
      <c r="BX95" s="88" t="s">
        <v>76</v>
      </c>
      <c r="CL95" s="88" t="s">
        <v>1</v>
      </c>
    </row>
    <row r="96" spans="1:90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</mergeCells>
  <hyperlinks>
    <hyperlink ref="A95" location="'24026-8-7-24-1 - Revital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25"/>
  <sheetViews>
    <sheetView showGridLines="0" tabSelected="1" topLeftCell="A269" workbookViewId="0">
      <selection activeCell="F280" sqref="F28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8" t="s">
        <v>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82</v>
      </c>
      <c r="L4" s="21"/>
      <c r="M4" s="8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2" customFormat="1" ht="12" customHeight="1">
      <c r="A6" s="33"/>
      <c r="B6" s="34"/>
      <c r="C6" s="33"/>
      <c r="D6" s="28" t="s">
        <v>16</v>
      </c>
      <c r="E6" s="33"/>
      <c r="F6" s="33"/>
      <c r="G6" s="33"/>
      <c r="H6" s="33"/>
      <c r="I6" s="33"/>
      <c r="J6" s="33"/>
      <c r="K6" s="33"/>
      <c r="L6" s="4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4"/>
      <c r="C7" s="33"/>
      <c r="D7" s="33"/>
      <c r="E7" s="214" t="s">
        <v>17</v>
      </c>
      <c r="F7" s="243"/>
      <c r="G7" s="243"/>
      <c r="H7" s="243"/>
      <c r="I7" s="33"/>
      <c r="J7" s="33"/>
      <c r="K7" s="33"/>
      <c r="L7" s="4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4"/>
      <c r="C9" s="33"/>
      <c r="D9" s="28" t="s">
        <v>18</v>
      </c>
      <c r="E9" s="33"/>
      <c r="F9" s="26" t="s">
        <v>1</v>
      </c>
      <c r="G9" s="33"/>
      <c r="H9" s="33"/>
      <c r="I9" s="28" t="s">
        <v>19</v>
      </c>
      <c r="J9" s="26" t="s">
        <v>1</v>
      </c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20</v>
      </c>
      <c r="E10" s="33"/>
      <c r="F10" s="26" t="s">
        <v>21</v>
      </c>
      <c r="G10" s="33"/>
      <c r="H10" s="33"/>
      <c r="I10" s="28" t="s">
        <v>22</v>
      </c>
      <c r="J10" s="56" t="str">
        <f>'Rekapitulace stavby'!AN8</f>
        <v>17. 7. 2024</v>
      </c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24</v>
      </c>
      <c r="E12" s="33"/>
      <c r="F12" s="33"/>
      <c r="G12" s="33"/>
      <c r="H12" s="33"/>
      <c r="I12" s="28" t="s">
        <v>25</v>
      </c>
      <c r="J12" s="26" t="str">
        <f>IF('Rekapitulace stavby'!AN10="","",'Rekapitulace stavby'!AN10)</f>
        <v/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4"/>
      <c r="C13" s="33"/>
      <c r="D13" s="33"/>
      <c r="E13" s="26" t="str">
        <f>IF('Rekapitulace stavby'!E11="","",'Rekapitulace stavby'!E11)</f>
        <v xml:space="preserve"> </v>
      </c>
      <c r="F13" s="33"/>
      <c r="G13" s="33"/>
      <c r="H13" s="33"/>
      <c r="I13" s="28" t="s">
        <v>27</v>
      </c>
      <c r="J13" s="26" t="str">
        <f>IF('Rekapitulace stavby'!AN11="","",'Rekapitulace stavby'!AN11)</f>
        <v/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4"/>
      <c r="C15" s="33"/>
      <c r="D15" s="28" t="s">
        <v>28</v>
      </c>
      <c r="E15" s="33"/>
      <c r="F15" s="33"/>
      <c r="G15" s="33"/>
      <c r="H15" s="33"/>
      <c r="I15" s="28" t="s">
        <v>25</v>
      </c>
      <c r="J15" s="29" t="str">
        <f>'Rekapitulace stavby'!AN13</f>
        <v>Vyplň údaj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4"/>
      <c r="C16" s="33"/>
      <c r="D16" s="33"/>
      <c r="E16" s="244" t="str">
        <f>'Rekapitulace stavby'!E14</f>
        <v>Vyplň údaj</v>
      </c>
      <c r="F16" s="235"/>
      <c r="G16" s="235"/>
      <c r="H16" s="235"/>
      <c r="I16" s="28" t="s">
        <v>27</v>
      </c>
      <c r="J16" s="29" t="str">
        <f>'Rekapitulace stavby'!AN14</f>
        <v>Vyplň údaj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4"/>
      <c r="C17" s="33"/>
      <c r="D17" s="33"/>
      <c r="E17" s="33"/>
      <c r="F17" s="33"/>
      <c r="G17" s="33"/>
      <c r="H17" s="33"/>
      <c r="I17" s="33"/>
      <c r="J17" s="33"/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4"/>
      <c r="C18" s="33"/>
      <c r="D18" s="28" t="s">
        <v>30</v>
      </c>
      <c r="E18" s="33"/>
      <c r="F18" s="33"/>
      <c r="G18" s="33"/>
      <c r="H18" s="33"/>
      <c r="I18" s="28" t="s">
        <v>25</v>
      </c>
      <c r="J18" s="26" t="str">
        <f>IF('Rekapitulace stavby'!AN16="","",'Rekapitulace stavby'!AN16)</f>
        <v/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4"/>
      <c r="C19" s="33"/>
      <c r="D19" s="33"/>
      <c r="E19" s="26" t="str">
        <f>IF('Rekapitulace stavby'!E17="","",'Rekapitulace stavby'!E17)</f>
        <v xml:space="preserve"> </v>
      </c>
      <c r="F19" s="33"/>
      <c r="G19" s="33"/>
      <c r="H19" s="33"/>
      <c r="I19" s="28" t="s">
        <v>27</v>
      </c>
      <c r="J19" s="26" t="str">
        <f>IF('Rekapitulace stavby'!AN17="","",'Rekapitulace stavby'!AN17)</f>
        <v/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4"/>
      <c r="C20" s="33"/>
      <c r="D20" s="33"/>
      <c r="E20" s="33"/>
      <c r="F20" s="33"/>
      <c r="G20" s="33"/>
      <c r="H20" s="33"/>
      <c r="I20" s="33"/>
      <c r="J20" s="33"/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4"/>
      <c r="C21" s="33"/>
      <c r="D21" s="28" t="s">
        <v>32</v>
      </c>
      <c r="E21" s="33"/>
      <c r="F21" s="33"/>
      <c r="G21" s="33"/>
      <c r="H21" s="33"/>
      <c r="I21" s="28" t="s">
        <v>25</v>
      </c>
      <c r="J21" s="26" t="str">
        <f>IF('Rekapitulace stavby'!AN19="","",'Rekapitulace stavby'!AN19)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4"/>
      <c r="C22" s="33"/>
      <c r="D22" s="33"/>
      <c r="E22" s="26" t="str">
        <f>IF('Rekapitulace stavby'!E20="","",'Rekapitulace stavby'!E20)</f>
        <v xml:space="preserve"> </v>
      </c>
      <c r="F22" s="33"/>
      <c r="G22" s="33"/>
      <c r="H22" s="33"/>
      <c r="I22" s="28" t="s">
        <v>27</v>
      </c>
      <c r="J22" s="26" t="str">
        <f>IF('Rekapitulace stavby'!AN20="","",'Rekapitulace stavby'!AN20)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4"/>
      <c r="C23" s="33"/>
      <c r="D23" s="33"/>
      <c r="E23" s="33"/>
      <c r="F23" s="33"/>
      <c r="G23" s="33"/>
      <c r="H23" s="33"/>
      <c r="I23" s="33"/>
      <c r="J23" s="33"/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4"/>
      <c r="C24" s="33"/>
      <c r="D24" s="28" t="s">
        <v>33</v>
      </c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90"/>
      <c r="B25" s="91"/>
      <c r="C25" s="90"/>
      <c r="D25" s="90"/>
      <c r="E25" s="239" t="s">
        <v>1</v>
      </c>
      <c r="F25" s="239"/>
      <c r="G25" s="239"/>
      <c r="H25" s="239"/>
      <c r="I25" s="90"/>
      <c r="J25" s="90"/>
      <c r="K25" s="90"/>
      <c r="L25" s="92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</row>
    <row r="26" spans="1:31" s="2" customFormat="1" ht="6.95" customHeight="1">
      <c r="A26" s="33"/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67"/>
      <c r="E27" s="67"/>
      <c r="F27" s="67"/>
      <c r="G27" s="67"/>
      <c r="H27" s="67"/>
      <c r="I27" s="67"/>
      <c r="J27" s="67"/>
      <c r="K27" s="67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4"/>
      <c r="C28" s="33"/>
      <c r="D28" s="93" t="s">
        <v>34</v>
      </c>
      <c r="E28" s="33"/>
      <c r="F28" s="33"/>
      <c r="G28" s="33"/>
      <c r="H28" s="33"/>
      <c r="I28" s="33"/>
      <c r="J28" s="72">
        <f>ROUND(J132, 2)</f>
        <v>0</v>
      </c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4"/>
      <c r="C30" s="33"/>
      <c r="D30" s="33"/>
      <c r="E30" s="33"/>
      <c r="F30" s="37" t="s">
        <v>36</v>
      </c>
      <c r="G30" s="33"/>
      <c r="H30" s="33"/>
      <c r="I30" s="37" t="s">
        <v>35</v>
      </c>
      <c r="J30" s="37" t="s">
        <v>37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4"/>
      <c r="C31" s="33"/>
      <c r="D31" s="94" t="s">
        <v>38</v>
      </c>
      <c r="E31" s="28" t="s">
        <v>39</v>
      </c>
      <c r="F31" s="95">
        <f>ROUND((SUM(BE132:BE524)),  2)</f>
        <v>0</v>
      </c>
      <c r="G31" s="33"/>
      <c r="H31" s="33"/>
      <c r="I31" s="96">
        <v>0.21</v>
      </c>
      <c r="J31" s="95">
        <f>ROUND(((SUM(BE132:BE524))*I31),  2)</f>
        <v>0</v>
      </c>
      <c r="K31" s="33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28" t="s">
        <v>40</v>
      </c>
      <c r="F32" s="95">
        <f>ROUND((SUM(BF132:BF524)),  2)</f>
        <v>0</v>
      </c>
      <c r="G32" s="33"/>
      <c r="H32" s="33"/>
      <c r="I32" s="96">
        <v>0.12</v>
      </c>
      <c r="J32" s="95">
        <f>ROUND(((SUM(BF132:BF524))*I32), 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33"/>
      <c r="E33" s="28" t="s">
        <v>41</v>
      </c>
      <c r="F33" s="95">
        <f>ROUND((SUM(BG132:BG524)),  2)</f>
        <v>0</v>
      </c>
      <c r="G33" s="33"/>
      <c r="H33" s="33"/>
      <c r="I33" s="96">
        <v>0.21</v>
      </c>
      <c r="J33" s="95">
        <f>0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8" t="s">
        <v>42</v>
      </c>
      <c r="F34" s="95">
        <f>ROUND((SUM(BH132:BH524)),  2)</f>
        <v>0</v>
      </c>
      <c r="G34" s="33"/>
      <c r="H34" s="33"/>
      <c r="I34" s="96">
        <v>0.12</v>
      </c>
      <c r="J34" s="95">
        <f>0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95">
        <f>ROUND((SUM(BI132:BI524)),  2)</f>
        <v>0</v>
      </c>
      <c r="G35" s="33"/>
      <c r="H35" s="33"/>
      <c r="I35" s="96">
        <v>0</v>
      </c>
      <c r="J35" s="9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4"/>
      <c r="C37" s="97"/>
      <c r="D37" s="98" t="s">
        <v>44</v>
      </c>
      <c r="E37" s="61"/>
      <c r="F37" s="61"/>
      <c r="G37" s="99" t="s">
        <v>45</v>
      </c>
      <c r="H37" s="100" t="s">
        <v>46</v>
      </c>
      <c r="I37" s="61"/>
      <c r="J37" s="101">
        <f>SUM(J28:J35)</f>
        <v>0</v>
      </c>
      <c r="K37" s="102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21"/>
      <c r="L39" s="21"/>
    </row>
    <row r="40" spans="1:31" s="1" customFormat="1" ht="14.45" customHeight="1">
      <c r="B40" s="21"/>
      <c r="L40" s="2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03" t="s">
        <v>50</v>
      </c>
      <c r="G61" s="46" t="s">
        <v>49</v>
      </c>
      <c r="H61" s="36"/>
      <c r="I61" s="36"/>
      <c r="J61" s="10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03" t="s">
        <v>50</v>
      </c>
      <c r="G76" s="46" t="s">
        <v>49</v>
      </c>
      <c r="H76" s="36"/>
      <c r="I76" s="36"/>
      <c r="J76" s="10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14" t="str">
        <f>E7</f>
        <v>Revitalizace Komenského sadů Třeboň</v>
      </c>
      <c r="F85" s="243"/>
      <c r="G85" s="243"/>
      <c r="H85" s="24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3"/>
      <c r="E87" s="33"/>
      <c r="F87" s="26" t="str">
        <f>F10</f>
        <v>Třeboň</v>
      </c>
      <c r="G87" s="33"/>
      <c r="H87" s="33"/>
      <c r="I87" s="28" t="s">
        <v>22</v>
      </c>
      <c r="J87" s="56" t="str">
        <f>IF(J10="","",J10)</f>
        <v>17. 7. 2024</v>
      </c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33"/>
      <c r="E89" s="33"/>
      <c r="F89" s="26" t="str">
        <f>E13</f>
        <v xml:space="preserve"> </v>
      </c>
      <c r="G89" s="33"/>
      <c r="H89" s="33"/>
      <c r="I89" s="28" t="s">
        <v>30</v>
      </c>
      <c r="J89" s="31" t="str">
        <f>E19</f>
        <v xml:space="preserve"> 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28</v>
      </c>
      <c r="D90" s="33"/>
      <c r="E90" s="33"/>
      <c r="F90" s="26" t="str">
        <f>IF(E16="","",E16)</f>
        <v>Vyplň údaj</v>
      </c>
      <c r="G90" s="33"/>
      <c r="H90" s="33"/>
      <c r="I90" s="28" t="s">
        <v>32</v>
      </c>
      <c r="J90" s="31" t="str">
        <f>E22</f>
        <v xml:space="preserve"> </v>
      </c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05" t="s">
        <v>84</v>
      </c>
      <c r="D92" s="97"/>
      <c r="E92" s="97"/>
      <c r="F92" s="97"/>
      <c r="G92" s="97"/>
      <c r="H92" s="97"/>
      <c r="I92" s="97"/>
      <c r="J92" s="106" t="s">
        <v>85</v>
      </c>
      <c r="K92" s="97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07" t="s">
        <v>86</v>
      </c>
      <c r="D94" s="33"/>
      <c r="E94" s="33"/>
      <c r="F94" s="33"/>
      <c r="G94" s="33"/>
      <c r="H94" s="33"/>
      <c r="I94" s="33"/>
      <c r="J94" s="72">
        <f>J132</f>
        <v>0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8" t="s">
        <v>87</v>
      </c>
    </row>
    <row r="95" spans="1:47" s="9" customFormat="1" ht="24.95" customHeight="1">
      <c r="B95" s="108"/>
      <c r="D95" s="109" t="s">
        <v>88</v>
      </c>
      <c r="E95" s="110"/>
      <c r="F95" s="110"/>
      <c r="G95" s="110"/>
      <c r="H95" s="110"/>
      <c r="I95" s="110"/>
      <c r="J95" s="111">
        <f>J133</f>
        <v>0</v>
      </c>
      <c r="L95" s="108"/>
    </row>
    <row r="96" spans="1:47" s="10" customFormat="1" ht="19.899999999999999" customHeight="1">
      <c r="B96" s="112"/>
      <c r="D96" s="113" t="s">
        <v>89</v>
      </c>
      <c r="E96" s="114"/>
      <c r="F96" s="114"/>
      <c r="G96" s="114"/>
      <c r="H96" s="114"/>
      <c r="I96" s="114"/>
      <c r="J96" s="115">
        <f>J134</f>
        <v>0</v>
      </c>
      <c r="L96" s="112"/>
    </row>
    <row r="97" spans="2:12" s="10" customFormat="1" ht="19.899999999999999" customHeight="1">
      <c r="B97" s="112"/>
      <c r="D97" s="113" t="s">
        <v>90</v>
      </c>
      <c r="E97" s="114"/>
      <c r="F97" s="114"/>
      <c r="G97" s="114"/>
      <c r="H97" s="114"/>
      <c r="I97" s="114"/>
      <c r="J97" s="115">
        <f>J233</f>
        <v>0</v>
      </c>
      <c r="L97" s="112"/>
    </row>
    <row r="98" spans="2:12" s="10" customFormat="1" ht="19.899999999999999" customHeight="1">
      <c r="B98" s="112"/>
      <c r="D98" s="113" t="s">
        <v>91</v>
      </c>
      <c r="E98" s="114"/>
      <c r="F98" s="114"/>
      <c r="G98" s="114"/>
      <c r="H98" s="114"/>
      <c r="I98" s="114"/>
      <c r="J98" s="115">
        <f>J268</f>
        <v>0</v>
      </c>
      <c r="L98" s="112"/>
    </row>
    <row r="99" spans="2:12" s="10" customFormat="1" ht="19.899999999999999" customHeight="1">
      <c r="B99" s="112"/>
      <c r="D99" s="113" t="s">
        <v>92</v>
      </c>
      <c r="E99" s="114"/>
      <c r="F99" s="114"/>
      <c r="G99" s="114"/>
      <c r="H99" s="114"/>
      <c r="I99" s="114"/>
      <c r="J99" s="115">
        <f>J279</f>
        <v>0</v>
      </c>
      <c r="L99" s="112"/>
    </row>
    <row r="100" spans="2:12" s="10" customFormat="1" ht="19.899999999999999" customHeight="1">
      <c r="B100" s="112"/>
      <c r="D100" s="113" t="s">
        <v>93</v>
      </c>
      <c r="E100" s="114"/>
      <c r="F100" s="114"/>
      <c r="G100" s="114"/>
      <c r="H100" s="114"/>
      <c r="I100" s="114"/>
      <c r="J100" s="115">
        <f>J391</f>
        <v>0</v>
      </c>
      <c r="L100" s="112"/>
    </row>
    <row r="101" spans="2:12" s="10" customFormat="1" ht="19.899999999999999" customHeight="1">
      <c r="B101" s="112"/>
      <c r="D101" s="113" t="s">
        <v>94</v>
      </c>
      <c r="E101" s="114"/>
      <c r="F101" s="114"/>
      <c r="G101" s="114"/>
      <c r="H101" s="114"/>
      <c r="I101" s="114"/>
      <c r="J101" s="115">
        <f>J400</f>
        <v>0</v>
      </c>
      <c r="L101" s="112"/>
    </row>
    <row r="102" spans="2:12" s="10" customFormat="1" ht="19.899999999999999" customHeight="1">
      <c r="B102" s="112"/>
      <c r="D102" s="113" t="s">
        <v>95</v>
      </c>
      <c r="E102" s="114"/>
      <c r="F102" s="114"/>
      <c r="G102" s="114"/>
      <c r="H102" s="114"/>
      <c r="I102" s="114"/>
      <c r="J102" s="115">
        <f>J403</f>
        <v>0</v>
      </c>
      <c r="L102" s="112"/>
    </row>
    <row r="103" spans="2:12" s="10" customFormat="1" ht="19.899999999999999" customHeight="1">
      <c r="B103" s="112"/>
      <c r="D103" s="113" t="s">
        <v>96</v>
      </c>
      <c r="E103" s="114"/>
      <c r="F103" s="114"/>
      <c r="G103" s="114"/>
      <c r="H103" s="114"/>
      <c r="I103" s="114"/>
      <c r="J103" s="115">
        <f>J413</f>
        <v>0</v>
      </c>
      <c r="L103" s="112"/>
    </row>
    <row r="104" spans="2:12" s="10" customFormat="1" ht="19.899999999999999" customHeight="1">
      <c r="B104" s="112"/>
      <c r="D104" s="113" t="s">
        <v>97</v>
      </c>
      <c r="E104" s="114"/>
      <c r="F104" s="114"/>
      <c r="G104" s="114"/>
      <c r="H104" s="114"/>
      <c r="I104" s="114"/>
      <c r="J104" s="115">
        <f>J427</f>
        <v>0</v>
      </c>
      <c r="L104" s="112"/>
    </row>
    <row r="105" spans="2:12" s="9" customFormat="1" ht="24.95" customHeight="1">
      <c r="B105" s="108"/>
      <c r="D105" s="109" t="s">
        <v>98</v>
      </c>
      <c r="E105" s="110"/>
      <c r="F105" s="110"/>
      <c r="G105" s="110"/>
      <c r="H105" s="110"/>
      <c r="I105" s="110"/>
      <c r="J105" s="111">
        <f>J430</f>
        <v>0</v>
      </c>
      <c r="L105" s="108"/>
    </row>
    <row r="106" spans="2:12" s="10" customFormat="1" ht="19.899999999999999" customHeight="1">
      <c r="B106" s="112"/>
      <c r="D106" s="113" t="s">
        <v>99</v>
      </c>
      <c r="E106" s="114"/>
      <c r="F106" s="114"/>
      <c r="G106" s="114"/>
      <c r="H106" s="114"/>
      <c r="I106" s="114"/>
      <c r="J106" s="115">
        <f>J431</f>
        <v>0</v>
      </c>
      <c r="L106" s="112"/>
    </row>
    <row r="107" spans="2:12" s="10" customFormat="1" ht="19.899999999999999" customHeight="1">
      <c r="B107" s="112"/>
      <c r="D107" s="113" t="s">
        <v>100</v>
      </c>
      <c r="E107" s="114"/>
      <c r="F107" s="114"/>
      <c r="G107" s="114"/>
      <c r="H107" s="114"/>
      <c r="I107" s="114"/>
      <c r="J107" s="115">
        <f>J441</f>
        <v>0</v>
      </c>
      <c r="L107" s="112"/>
    </row>
    <row r="108" spans="2:12" s="10" customFormat="1" ht="19.899999999999999" customHeight="1">
      <c r="B108" s="112"/>
      <c r="D108" s="113" t="s">
        <v>101</v>
      </c>
      <c r="E108" s="114"/>
      <c r="F108" s="114"/>
      <c r="G108" s="114"/>
      <c r="H108" s="114"/>
      <c r="I108" s="114"/>
      <c r="J108" s="115">
        <f>J481</f>
        <v>0</v>
      </c>
      <c r="L108" s="112"/>
    </row>
    <row r="109" spans="2:12" s="9" customFormat="1" ht="24.95" customHeight="1">
      <c r="B109" s="108"/>
      <c r="D109" s="109" t="s">
        <v>102</v>
      </c>
      <c r="E109" s="110"/>
      <c r="F109" s="110"/>
      <c r="G109" s="110"/>
      <c r="H109" s="110"/>
      <c r="I109" s="110"/>
      <c r="J109" s="111">
        <f>J486</f>
        <v>0</v>
      </c>
      <c r="L109" s="108"/>
    </row>
    <row r="110" spans="2:12" s="10" customFormat="1" ht="19.899999999999999" customHeight="1">
      <c r="B110" s="112"/>
      <c r="D110" s="113" t="s">
        <v>103</v>
      </c>
      <c r="E110" s="114"/>
      <c r="F110" s="114"/>
      <c r="G110" s="114"/>
      <c r="H110" s="114"/>
      <c r="I110" s="114"/>
      <c r="J110" s="115">
        <f>J487</f>
        <v>0</v>
      </c>
      <c r="L110" s="112"/>
    </row>
    <row r="111" spans="2:12" s="10" customFormat="1" ht="19.899999999999999" customHeight="1">
      <c r="B111" s="112"/>
      <c r="D111" s="113" t="s">
        <v>104</v>
      </c>
      <c r="E111" s="114"/>
      <c r="F111" s="114"/>
      <c r="G111" s="114"/>
      <c r="H111" s="114"/>
      <c r="I111" s="114"/>
      <c r="J111" s="115">
        <f>J497</f>
        <v>0</v>
      </c>
      <c r="L111" s="112"/>
    </row>
    <row r="112" spans="2:12" s="10" customFormat="1" ht="19.899999999999999" customHeight="1">
      <c r="B112" s="112"/>
      <c r="D112" s="113" t="s">
        <v>105</v>
      </c>
      <c r="E112" s="114"/>
      <c r="F112" s="114"/>
      <c r="G112" s="114"/>
      <c r="H112" s="114"/>
      <c r="I112" s="114"/>
      <c r="J112" s="115">
        <f>J507</f>
        <v>0</v>
      </c>
      <c r="L112" s="112"/>
    </row>
    <row r="113" spans="1:31" s="10" customFormat="1" ht="19.899999999999999" customHeight="1">
      <c r="B113" s="112"/>
      <c r="D113" s="113" t="s">
        <v>106</v>
      </c>
      <c r="E113" s="114"/>
      <c r="F113" s="114"/>
      <c r="G113" s="114"/>
      <c r="H113" s="114"/>
      <c r="I113" s="114"/>
      <c r="J113" s="115">
        <f>J510</f>
        <v>0</v>
      </c>
      <c r="L113" s="112"/>
    </row>
    <row r="114" spans="1:31" s="10" customFormat="1" ht="19.899999999999999" customHeight="1">
      <c r="B114" s="112"/>
      <c r="D114" s="113" t="s">
        <v>107</v>
      </c>
      <c r="E114" s="114"/>
      <c r="F114" s="114"/>
      <c r="G114" s="114"/>
      <c r="H114" s="114"/>
      <c r="I114" s="114"/>
      <c r="J114" s="115">
        <f>J514</f>
        <v>0</v>
      </c>
      <c r="L114" s="112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108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14" t="str">
        <f>E7</f>
        <v>Revitalizace Komenského sadů Třeboň</v>
      </c>
      <c r="F124" s="243"/>
      <c r="G124" s="243"/>
      <c r="H124" s="24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3"/>
      <c r="E126" s="33"/>
      <c r="F126" s="26" t="str">
        <f>F10</f>
        <v>Třeboň</v>
      </c>
      <c r="G126" s="33"/>
      <c r="H126" s="33"/>
      <c r="I126" s="28" t="s">
        <v>22</v>
      </c>
      <c r="J126" s="56" t="str">
        <f>IF(J10="","",J10)</f>
        <v>17. 7. 2024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24</v>
      </c>
      <c r="D128" s="33"/>
      <c r="E128" s="33"/>
      <c r="F128" s="26" t="str">
        <f>E13</f>
        <v xml:space="preserve"> </v>
      </c>
      <c r="G128" s="33"/>
      <c r="H128" s="33"/>
      <c r="I128" s="28" t="s">
        <v>30</v>
      </c>
      <c r="J128" s="31" t="str">
        <f>E19</f>
        <v xml:space="preserve"> 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28</v>
      </c>
      <c r="D129" s="33"/>
      <c r="E129" s="33"/>
      <c r="F129" s="26" t="str">
        <f>IF(E16="","",E16)</f>
        <v>Vyplň údaj</v>
      </c>
      <c r="G129" s="33"/>
      <c r="H129" s="33"/>
      <c r="I129" s="28" t="s">
        <v>32</v>
      </c>
      <c r="J129" s="31" t="str">
        <f>E22</f>
        <v xml:space="preserve"> 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3"/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16"/>
      <c r="B131" s="117"/>
      <c r="C131" s="118" t="s">
        <v>109</v>
      </c>
      <c r="D131" s="119" t="s">
        <v>59</v>
      </c>
      <c r="E131" s="119" t="s">
        <v>55</v>
      </c>
      <c r="F131" s="119" t="s">
        <v>56</v>
      </c>
      <c r="G131" s="119" t="s">
        <v>110</v>
      </c>
      <c r="H131" s="119" t="s">
        <v>111</v>
      </c>
      <c r="I131" s="119" t="s">
        <v>112</v>
      </c>
      <c r="J131" s="120" t="s">
        <v>85</v>
      </c>
      <c r="K131" s="121" t="s">
        <v>113</v>
      </c>
      <c r="L131" s="122"/>
      <c r="M131" s="63" t="s">
        <v>1</v>
      </c>
      <c r="N131" s="64" t="s">
        <v>38</v>
      </c>
      <c r="O131" s="64" t="s">
        <v>114</v>
      </c>
      <c r="P131" s="64" t="s">
        <v>115</v>
      </c>
      <c r="Q131" s="64" t="s">
        <v>116</v>
      </c>
      <c r="R131" s="64" t="s">
        <v>117</v>
      </c>
      <c r="S131" s="64" t="s">
        <v>118</v>
      </c>
      <c r="T131" s="65" t="s">
        <v>119</v>
      </c>
      <c r="U131" s="116"/>
      <c r="V131" s="116"/>
      <c r="W131" s="116"/>
      <c r="X131" s="116"/>
      <c r="Y131" s="116"/>
      <c r="Z131" s="116"/>
      <c r="AA131" s="116"/>
      <c r="AB131" s="116"/>
      <c r="AC131" s="116"/>
      <c r="AD131" s="116"/>
      <c r="AE131" s="116"/>
    </row>
    <row r="132" spans="1:65" s="2" customFormat="1" ht="22.9" customHeight="1">
      <c r="A132" s="33"/>
      <c r="B132" s="34"/>
      <c r="C132" s="70" t="s">
        <v>120</v>
      </c>
      <c r="D132" s="33"/>
      <c r="E132" s="33"/>
      <c r="F132" s="33"/>
      <c r="G132" s="33"/>
      <c r="H132" s="33"/>
      <c r="I132" s="33"/>
      <c r="J132" s="123">
        <f>BK132</f>
        <v>0</v>
      </c>
      <c r="K132" s="33"/>
      <c r="L132" s="34"/>
      <c r="M132" s="66"/>
      <c r="N132" s="57"/>
      <c r="O132" s="67"/>
      <c r="P132" s="124">
        <f>P133+P430+P486</f>
        <v>0</v>
      </c>
      <c r="Q132" s="67"/>
      <c r="R132" s="124">
        <f>R133+R430+R486</f>
        <v>137.86806796999997</v>
      </c>
      <c r="S132" s="67"/>
      <c r="T132" s="125">
        <f>T133+T430+T486</f>
        <v>306.03299999999996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73</v>
      </c>
      <c r="AU132" s="18" t="s">
        <v>87</v>
      </c>
      <c r="BK132" s="126">
        <f>BK133+BK430+BK486</f>
        <v>0</v>
      </c>
    </row>
    <row r="133" spans="1:65" s="12" customFormat="1" ht="25.9" customHeight="1">
      <c r="B133" s="127"/>
      <c r="D133" s="128" t="s">
        <v>73</v>
      </c>
      <c r="E133" s="129" t="s">
        <v>121</v>
      </c>
      <c r="F133" s="129" t="s">
        <v>122</v>
      </c>
      <c r="I133" s="130"/>
      <c r="J133" s="131">
        <f>BK133</f>
        <v>0</v>
      </c>
      <c r="L133" s="127"/>
      <c r="M133" s="132"/>
      <c r="N133" s="133"/>
      <c r="O133" s="133"/>
      <c r="P133" s="134">
        <f>P134+P233+P268+P279+P391+P400+P403+P413+P427</f>
        <v>0</v>
      </c>
      <c r="Q133" s="133"/>
      <c r="R133" s="134">
        <f>R134+R233+R268+R279+R391+R400+R403+R413+R427</f>
        <v>137.66005546999997</v>
      </c>
      <c r="S133" s="133"/>
      <c r="T133" s="135">
        <f>T134+T233+T268+T279+T391+T400+T403+T413+T427</f>
        <v>306.03299999999996</v>
      </c>
      <c r="AR133" s="128" t="s">
        <v>79</v>
      </c>
      <c r="AT133" s="136" t="s">
        <v>73</v>
      </c>
      <c r="AU133" s="136" t="s">
        <v>74</v>
      </c>
      <c r="AY133" s="128" t="s">
        <v>123</v>
      </c>
      <c r="BK133" s="137">
        <f>BK134+BK233+BK268+BK279+BK391+BK400+BK403+BK413+BK427</f>
        <v>0</v>
      </c>
    </row>
    <row r="134" spans="1:65" s="12" customFormat="1" ht="22.9" customHeight="1">
      <c r="B134" s="127"/>
      <c r="D134" s="128" t="s">
        <v>73</v>
      </c>
      <c r="E134" s="138" t="s">
        <v>79</v>
      </c>
      <c r="F134" s="138" t="s">
        <v>124</v>
      </c>
      <c r="I134" s="130"/>
      <c r="J134" s="139">
        <f>BK134</f>
        <v>0</v>
      </c>
      <c r="L134" s="127"/>
      <c r="M134" s="132"/>
      <c r="N134" s="133"/>
      <c r="O134" s="133"/>
      <c r="P134" s="134">
        <f>SUM(P135:P232)</f>
        <v>0</v>
      </c>
      <c r="Q134" s="133"/>
      <c r="R134" s="134">
        <f>SUM(R135:R232)</f>
        <v>12.779419999999998</v>
      </c>
      <c r="S134" s="133"/>
      <c r="T134" s="135">
        <f>SUM(T135:T232)</f>
        <v>0</v>
      </c>
      <c r="AR134" s="128" t="s">
        <v>79</v>
      </c>
      <c r="AT134" s="136" t="s">
        <v>73</v>
      </c>
      <c r="AU134" s="136" t="s">
        <v>79</v>
      </c>
      <c r="AY134" s="128" t="s">
        <v>123</v>
      </c>
      <c r="BK134" s="137">
        <f>SUM(BK135:BK232)</f>
        <v>0</v>
      </c>
    </row>
    <row r="135" spans="1:65" s="2" customFormat="1" ht="62.65" customHeight="1">
      <c r="A135" s="33"/>
      <c r="B135" s="140"/>
      <c r="C135" s="141" t="s">
        <v>79</v>
      </c>
      <c r="D135" s="141" t="s">
        <v>125</v>
      </c>
      <c r="E135" s="142" t="s">
        <v>126</v>
      </c>
      <c r="F135" s="143" t="s">
        <v>127</v>
      </c>
      <c r="G135" s="144" t="s">
        <v>128</v>
      </c>
      <c r="H135" s="145">
        <v>0</v>
      </c>
      <c r="I135" s="146"/>
      <c r="J135" s="147">
        <f>ROUND(I135*H135,2)</f>
        <v>0</v>
      </c>
      <c r="K135" s="148"/>
      <c r="L135" s="34"/>
      <c r="M135" s="149" t="s">
        <v>1</v>
      </c>
      <c r="N135" s="150" t="s">
        <v>39</v>
      </c>
      <c r="O135" s="59"/>
      <c r="P135" s="151">
        <f>O135*H135</f>
        <v>0</v>
      </c>
      <c r="Q135" s="151">
        <v>0</v>
      </c>
      <c r="R135" s="151">
        <f>Q135*H135</f>
        <v>0</v>
      </c>
      <c r="S135" s="151">
        <v>0</v>
      </c>
      <c r="T135" s="15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3" t="s">
        <v>129</v>
      </c>
      <c r="AT135" s="153" t="s">
        <v>125</v>
      </c>
      <c r="AU135" s="153" t="s">
        <v>81</v>
      </c>
      <c r="AY135" s="18" t="s">
        <v>123</v>
      </c>
      <c r="BE135" s="154">
        <f>IF(N135="základní",J135,0)</f>
        <v>0</v>
      </c>
      <c r="BF135" s="154">
        <f>IF(N135="snížená",J135,0)</f>
        <v>0</v>
      </c>
      <c r="BG135" s="154">
        <f>IF(N135="zákl. přenesená",J135,0)</f>
        <v>0</v>
      </c>
      <c r="BH135" s="154">
        <f>IF(N135="sníž. přenesená",J135,0)</f>
        <v>0</v>
      </c>
      <c r="BI135" s="154">
        <f>IF(N135="nulová",J135,0)</f>
        <v>0</v>
      </c>
      <c r="BJ135" s="18" t="s">
        <v>79</v>
      </c>
      <c r="BK135" s="154">
        <f>ROUND(I135*H135,2)</f>
        <v>0</v>
      </c>
      <c r="BL135" s="18" t="s">
        <v>129</v>
      </c>
      <c r="BM135" s="153" t="s">
        <v>130</v>
      </c>
    </row>
    <row r="136" spans="1:65" s="2" customFormat="1" ht="33" customHeight="1">
      <c r="A136" s="33"/>
      <c r="B136" s="140"/>
      <c r="C136" s="141" t="s">
        <v>81</v>
      </c>
      <c r="D136" s="141" t="s">
        <v>125</v>
      </c>
      <c r="E136" s="142" t="s">
        <v>131</v>
      </c>
      <c r="F136" s="143" t="s">
        <v>132</v>
      </c>
      <c r="G136" s="144" t="s">
        <v>133</v>
      </c>
      <c r="H136" s="145">
        <v>453.80200000000002</v>
      </c>
      <c r="I136" s="146"/>
      <c r="J136" s="147">
        <f>ROUND(I136*H136,2)</f>
        <v>0</v>
      </c>
      <c r="K136" s="148"/>
      <c r="L136" s="34"/>
      <c r="M136" s="149" t="s">
        <v>1</v>
      </c>
      <c r="N136" s="150" t="s">
        <v>39</v>
      </c>
      <c r="O136" s="59"/>
      <c r="P136" s="151">
        <f>O136*H136</f>
        <v>0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3" t="s">
        <v>129</v>
      </c>
      <c r="AT136" s="153" t="s">
        <v>125</v>
      </c>
      <c r="AU136" s="153" t="s">
        <v>81</v>
      </c>
      <c r="AY136" s="18" t="s">
        <v>123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8" t="s">
        <v>79</v>
      </c>
      <c r="BK136" s="154">
        <f>ROUND(I136*H136,2)</f>
        <v>0</v>
      </c>
      <c r="BL136" s="18" t="s">
        <v>129</v>
      </c>
      <c r="BM136" s="153" t="s">
        <v>134</v>
      </c>
    </row>
    <row r="137" spans="1:65" s="13" customFormat="1" ht="33.75">
      <c r="B137" s="155"/>
      <c r="D137" s="156" t="s">
        <v>135</v>
      </c>
      <c r="E137" s="157" t="s">
        <v>1</v>
      </c>
      <c r="F137" s="158" t="s">
        <v>136</v>
      </c>
      <c r="H137" s="157" t="s">
        <v>1</v>
      </c>
      <c r="I137" s="159"/>
      <c r="L137" s="155"/>
      <c r="M137" s="160"/>
      <c r="N137" s="161"/>
      <c r="O137" s="161"/>
      <c r="P137" s="161"/>
      <c r="Q137" s="161"/>
      <c r="R137" s="161"/>
      <c r="S137" s="161"/>
      <c r="T137" s="162"/>
      <c r="AT137" s="157" t="s">
        <v>135</v>
      </c>
      <c r="AU137" s="157" t="s">
        <v>81</v>
      </c>
      <c r="AV137" s="13" t="s">
        <v>79</v>
      </c>
      <c r="AW137" s="13" t="s">
        <v>31</v>
      </c>
      <c r="AX137" s="13" t="s">
        <v>74</v>
      </c>
      <c r="AY137" s="157" t="s">
        <v>123</v>
      </c>
    </row>
    <row r="138" spans="1:65" s="13" customFormat="1" ht="22.5">
      <c r="B138" s="155"/>
      <c r="D138" s="156" t="s">
        <v>135</v>
      </c>
      <c r="E138" s="157" t="s">
        <v>1</v>
      </c>
      <c r="F138" s="158" t="s">
        <v>137</v>
      </c>
      <c r="H138" s="157" t="s">
        <v>1</v>
      </c>
      <c r="I138" s="159"/>
      <c r="L138" s="155"/>
      <c r="M138" s="160"/>
      <c r="N138" s="161"/>
      <c r="O138" s="161"/>
      <c r="P138" s="161"/>
      <c r="Q138" s="161"/>
      <c r="R138" s="161"/>
      <c r="S138" s="161"/>
      <c r="T138" s="162"/>
      <c r="AT138" s="157" t="s">
        <v>135</v>
      </c>
      <c r="AU138" s="157" t="s">
        <v>81</v>
      </c>
      <c r="AV138" s="13" t="s">
        <v>79</v>
      </c>
      <c r="AW138" s="13" t="s">
        <v>31</v>
      </c>
      <c r="AX138" s="13" t="s">
        <v>74</v>
      </c>
      <c r="AY138" s="157" t="s">
        <v>123</v>
      </c>
    </row>
    <row r="139" spans="1:65" s="14" customFormat="1">
      <c r="B139" s="163"/>
      <c r="D139" s="156" t="s">
        <v>135</v>
      </c>
      <c r="E139" s="164" t="s">
        <v>1</v>
      </c>
      <c r="F139" s="165" t="s">
        <v>138</v>
      </c>
      <c r="H139" s="166">
        <v>305.45999999999998</v>
      </c>
      <c r="I139" s="167"/>
      <c r="L139" s="163"/>
      <c r="M139" s="168"/>
      <c r="N139" s="169"/>
      <c r="O139" s="169"/>
      <c r="P139" s="169"/>
      <c r="Q139" s="169"/>
      <c r="R139" s="169"/>
      <c r="S139" s="169"/>
      <c r="T139" s="170"/>
      <c r="AT139" s="164" t="s">
        <v>135</v>
      </c>
      <c r="AU139" s="164" t="s">
        <v>81</v>
      </c>
      <c r="AV139" s="14" t="s">
        <v>81</v>
      </c>
      <c r="AW139" s="14" t="s">
        <v>31</v>
      </c>
      <c r="AX139" s="14" t="s">
        <v>74</v>
      </c>
      <c r="AY139" s="164" t="s">
        <v>123</v>
      </c>
    </row>
    <row r="140" spans="1:65" s="14" customFormat="1">
      <c r="B140" s="163"/>
      <c r="D140" s="156" t="s">
        <v>135</v>
      </c>
      <c r="E140" s="164" t="s">
        <v>1</v>
      </c>
      <c r="F140" s="165" t="s">
        <v>139</v>
      </c>
      <c r="H140" s="166">
        <v>133.75</v>
      </c>
      <c r="I140" s="167"/>
      <c r="L140" s="163"/>
      <c r="M140" s="168"/>
      <c r="N140" s="169"/>
      <c r="O140" s="169"/>
      <c r="P140" s="169"/>
      <c r="Q140" s="169"/>
      <c r="R140" s="169"/>
      <c r="S140" s="169"/>
      <c r="T140" s="170"/>
      <c r="AT140" s="164" t="s">
        <v>135</v>
      </c>
      <c r="AU140" s="164" t="s">
        <v>81</v>
      </c>
      <c r="AV140" s="14" t="s">
        <v>81</v>
      </c>
      <c r="AW140" s="14" t="s">
        <v>31</v>
      </c>
      <c r="AX140" s="14" t="s">
        <v>74</v>
      </c>
      <c r="AY140" s="164" t="s">
        <v>123</v>
      </c>
    </row>
    <row r="141" spans="1:65" s="14" customFormat="1">
      <c r="B141" s="163"/>
      <c r="D141" s="156" t="s">
        <v>135</v>
      </c>
      <c r="E141" s="164" t="s">
        <v>1</v>
      </c>
      <c r="F141" s="165" t="s">
        <v>140</v>
      </c>
      <c r="H141" s="166">
        <v>20.22</v>
      </c>
      <c r="I141" s="167"/>
      <c r="L141" s="163"/>
      <c r="M141" s="168"/>
      <c r="N141" s="169"/>
      <c r="O141" s="169"/>
      <c r="P141" s="169"/>
      <c r="Q141" s="169"/>
      <c r="R141" s="169"/>
      <c r="S141" s="169"/>
      <c r="T141" s="170"/>
      <c r="AT141" s="164" t="s">
        <v>135</v>
      </c>
      <c r="AU141" s="164" t="s">
        <v>81</v>
      </c>
      <c r="AV141" s="14" t="s">
        <v>81</v>
      </c>
      <c r="AW141" s="14" t="s">
        <v>31</v>
      </c>
      <c r="AX141" s="14" t="s">
        <v>74</v>
      </c>
      <c r="AY141" s="164" t="s">
        <v>123</v>
      </c>
    </row>
    <row r="142" spans="1:65" s="14" customFormat="1">
      <c r="B142" s="163"/>
      <c r="D142" s="156" t="s">
        <v>135</v>
      </c>
      <c r="E142" s="164" t="s">
        <v>1</v>
      </c>
      <c r="F142" s="165" t="s">
        <v>141</v>
      </c>
      <c r="H142" s="166">
        <v>1.62</v>
      </c>
      <c r="I142" s="167"/>
      <c r="L142" s="163"/>
      <c r="M142" s="168"/>
      <c r="N142" s="169"/>
      <c r="O142" s="169"/>
      <c r="P142" s="169"/>
      <c r="Q142" s="169"/>
      <c r="R142" s="169"/>
      <c r="S142" s="169"/>
      <c r="T142" s="170"/>
      <c r="AT142" s="164" t="s">
        <v>135</v>
      </c>
      <c r="AU142" s="164" t="s">
        <v>81</v>
      </c>
      <c r="AV142" s="14" t="s">
        <v>81</v>
      </c>
      <c r="AW142" s="14" t="s">
        <v>31</v>
      </c>
      <c r="AX142" s="14" t="s">
        <v>74</v>
      </c>
      <c r="AY142" s="164" t="s">
        <v>123</v>
      </c>
    </row>
    <row r="143" spans="1:65" s="14" customFormat="1">
      <c r="B143" s="163"/>
      <c r="D143" s="156" t="s">
        <v>135</v>
      </c>
      <c r="E143" s="164" t="s">
        <v>1</v>
      </c>
      <c r="F143" s="165" t="s">
        <v>142</v>
      </c>
      <c r="H143" s="166">
        <v>22.751999999999999</v>
      </c>
      <c r="I143" s="167"/>
      <c r="L143" s="163"/>
      <c r="M143" s="168"/>
      <c r="N143" s="169"/>
      <c r="O143" s="169"/>
      <c r="P143" s="169"/>
      <c r="Q143" s="169"/>
      <c r="R143" s="169"/>
      <c r="S143" s="169"/>
      <c r="T143" s="170"/>
      <c r="AT143" s="164" t="s">
        <v>135</v>
      </c>
      <c r="AU143" s="164" t="s">
        <v>81</v>
      </c>
      <c r="AV143" s="14" t="s">
        <v>81</v>
      </c>
      <c r="AW143" s="14" t="s">
        <v>31</v>
      </c>
      <c r="AX143" s="14" t="s">
        <v>74</v>
      </c>
      <c r="AY143" s="164" t="s">
        <v>123</v>
      </c>
    </row>
    <row r="144" spans="1:65" s="15" customFormat="1">
      <c r="B144" s="171"/>
      <c r="D144" s="156" t="s">
        <v>135</v>
      </c>
      <c r="E144" s="172" t="s">
        <v>1</v>
      </c>
      <c r="F144" s="173" t="s">
        <v>143</v>
      </c>
      <c r="H144" s="174">
        <v>483.80199999999996</v>
      </c>
      <c r="I144" s="175"/>
      <c r="L144" s="171"/>
      <c r="M144" s="176"/>
      <c r="N144" s="177"/>
      <c r="O144" s="177"/>
      <c r="P144" s="177"/>
      <c r="Q144" s="177"/>
      <c r="R144" s="177"/>
      <c r="S144" s="177"/>
      <c r="T144" s="178"/>
      <c r="AT144" s="172" t="s">
        <v>135</v>
      </c>
      <c r="AU144" s="172" t="s">
        <v>81</v>
      </c>
      <c r="AV144" s="15" t="s">
        <v>144</v>
      </c>
      <c r="AW144" s="15" t="s">
        <v>31</v>
      </c>
      <c r="AX144" s="15" t="s">
        <v>74</v>
      </c>
      <c r="AY144" s="172" t="s">
        <v>123</v>
      </c>
    </row>
    <row r="145" spans="1:65" s="14" customFormat="1">
      <c r="B145" s="163"/>
      <c r="D145" s="156" t="s">
        <v>135</v>
      </c>
      <c r="E145" s="164" t="s">
        <v>1</v>
      </c>
      <c r="F145" s="165" t="s">
        <v>145</v>
      </c>
      <c r="H145" s="166">
        <v>-30</v>
      </c>
      <c r="I145" s="167"/>
      <c r="L145" s="163"/>
      <c r="M145" s="168"/>
      <c r="N145" s="169"/>
      <c r="O145" s="169"/>
      <c r="P145" s="169"/>
      <c r="Q145" s="169"/>
      <c r="R145" s="169"/>
      <c r="S145" s="169"/>
      <c r="T145" s="170"/>
      <c r="AT145" s="164" t="s">
        <v>135</v>
      </c>
      <c r="AU145" s="164" t="s">
        <v>81</v>
      </c>
      <c r="AV145" s="14" t="s">
        <v>81</v>
      </c>
      <c r="AW145" s="14" t="s">
        <v>31</v>
      </c>
      <c r="AX145" s="14" t="s">
        <v>74</v>
      </c>
      <c r="AY145" s="164" t="s">
        <v>123</v>
      </c>
    </row>
    <row r="146" spans="1:65" s="16" customFormat="1">
      <c r="B146" s="179"/>
      <c r="D146" s="156" t="s">
        <v>135</v>
      </c>
      <c r="E146" s="180" t="s">
        <v>1</v>
      </c>
      <c r="F146" s="181" t="s">
        <v>146</v>
      </c>
      <c r="H146" s="182">
        <v>453.80199999999996</v>
      </c>
      <c r="I146" s="183"/>
      <c r="L146" s="179"/>
      <c r="M146" s="184"/>
      <c r="N146" s="185"/>
      <c r="O146" s="185"/>
      <c r="P146" s="185"/>
      <c r="Q146" s="185"/>
      <c r="R146" s="185"/>
      <c r="S146" s="185"/>
      <c r="T146" s="186"/>
      <c r="AT146" s="180" t="s">
        <v>135</v>
      </c>
      <c r="AU146" s="180" t="s">
        <v>81</v>
      </c>
      <c r="AV146" s="16" t="s">
        <v>129</v>
      </c>
      <c r="AW146" s="16" t="s">
        <v>31</v>
      </c>
      <c r="AX146" s="16" t="s">
        <v>79</v>
      </c>
      <c r="AY146" s="180" t="s">
        <v>123</v>
      </c>
    </row>
    <row r="147" spans="1:65" s="2" customFormat="1" ht="24.2" customHeight="1">
      <c r="A147" s="33"/>
      <c r="B147" s="140"/>
      <c r="C147" s="141" t="s">
        <v>144</v>
      </c>
      <c r="D147" s="141" t="s">
        <v>125</v>
      </c>
      <c r="E147" s="142" t="s">
        <v>147</v>
      </c>
      <c r="F147" s="143" t="s">
        <v>148</v>
      </c>
      <c r="G147" s="144" t="s">
        <v>133</v>
      </c>
      <c r="H147" s="145">
        <v>30</v>
      </c>
      <c r="I147" s="146"/>
      <c r="J147" s="147">
        <f>ROUND(I147*H147,2)</f>
        <v>0</v>
      </c>
      <c r="K147" s="148"/>
      <c r="L147" s="34"/>
      <c r="M147" s="149" t="s">
        <v>1</v>
      </c>
      <c r="N147" s="150" t="s">
        <v>39</v>
      </c>
      <c r="O147" s="59"/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3" t="s">
        <v>129</v>
      </c>
      <c r="AT147" s="153" t="s">
        <v>125</v>
      </c>
      <c r="AU147" s="153" t="s">
        <v>81</v>
      </c>
      <c r="AY147" s="18" t="s">
        <v>123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8" t="s">
        <v>79</v>
      </c>
      <c r="BK147" s="154">
        <f>ROUND(I147*H147,2)</f>
        <v>0</v>
      </c>
      <c r="BL147" s="18" t="s">
        <v>129</v>
      </c>
      <c r="BM147" s="153" t="s">
        <v>149</v>
      </c>
    </row>
    <row r="148" spans="1:65" s="13" customFormat="1">
      <c r="B148" s="155"/>
      <c r="D148" s="156" t="s">
        <v>135</v>
      </c>
      <c r="E148" s="157" t="s">
        <v>1</v>
      </c>
      <c r="F148" s="158" t="s">
        <v>150</v>
      </c>
      <c r="H148" s="157" t="s">
        <v>1</v>
      </c>
      <c r="I148" s="159"/>
      <c r="L148" s="155"/>
      <c r="M148" s="160"/>
      <c r="N148" s="161"/>
      <c r="O148" s="161"/>
      <c r="P148" s="161"/>
      <c r="Q148" s="161"/>
      <c r="R148" s="161"/>
      <c r="S148" s="161"/>
      <c r="T148" s="162"/>
      <c r="AT148" s="157" t="s">
        <v>135</v>
      </c>
      <c r="AU148" s="157" t="s">
        <v>81</v>
      </c>
      <c r="AV148" s="13" t="s">
        <v>79</v>
      </c>
      <c r="AW148" s="13" t="s">
        <v>31</v>
      </c>
      <c r="AX148" s="13" t="s">
        <v>74</v>
      </c>
      <c r="AY148" s="157" t="s">
        <v>123</v>
      </c>
    </row>
    <row r="149" spans="1:65" s="14" customFormat="1">
      <c r="B149" s="163"/>
      <c r="D149" s="156" t="s">
        <v>135</v>
      </c>
      <c r="E149" s="164" t="s">
        <v>1</v>
      </c>
      <c r="F149" s="165" t="s">
        <v>151</v>
      </c>
      <c r="H149" s="166">
        <v>30</v>
      </c>
      <c r="I149" s="167"/>
      <c r="L149" s="163"/>
      <c r="M149" s="168"/>
      <c r="N149" s="169"/>
      <c r="O149" s="169"/>
      <c r="P149" s="169"/>
      <c r="Q149" s="169"/>
      <c r="R149" s="169"/>
      <c r="S149" s="169"/>
      <c r="T149" s="170"/>
      <c r="AT149" s="164" t="s">
        <v>135</v>
      </c>
      <c r="AU149" s="164" t="s">
        <v>81</v>
      </c>
      <c r="AV149" s="14" t="s">
        <v>81</v>
      </c>
      <c r="AW149" s="14" t="s">
        <v>31</v>
      </c>
      <c r="AX149" s="14" t="s">
        <v>74</v>
      </c>
      <c r="AY149" s="164" t="s">
        <v>123</v>
      </c>
    </row>
    <row r="150" spans="1:65" s="16" customFormat="1">
      <c r="B150" s="179"/>
      <c r="D150" s="156" t="s">
        <v>135</v>
      </c>
      <c r="E150" s="180" t="s">
        <v>1</v>
      </c>
      <c r="F150" s="181" t="s">
        <v>146</v>
      </c>
      <c r="H150" s="182">
        <v>30</v>
      </c>
      <c r="I150" s="183"/>
      <c r="L150" s="179"/>
      <c r="M150" s="184"/>
      <c r="N150" s="185"/>
      <c r="O150" s="185"/>
      <c r="P150" s="185"/>
      <c r="Q150" s="185"/>
      <c r="R150" s="185"/>
      <c r="S150" s="185"/>
      <c r="T150" s="186"/>
      <c r="AT150" s="180" t="s">
        <v>135</v>
      </c>
      <c r="AU150" s="180" t="s">
        <v>81</v>
      </c>
      <c r="AV150" s="16" t="s">
        <v>129</v>
      </c>
      <c r="AW150" s="16" t="s">
        <v>31</v>
      </c>
      <c r="AX150" s="16" t="s">
        <v>79</v>
      </c>
      <c r="AY150" s="180" t="s">
        <v>123</v>
      </c>
    </row>
    <row r="151" spans="1:65" s="2" customFormat="1" ht="33" customHeight="1">
      <c r="A151" s="33"/>
      <c r="B151" s="140"/>
      <c r="C151" s="141" t="s">
        <v>129</v>
      </c>
      <c r="D151" s="141" t="s">
        <v>125</v>
      </c>
      <c r="E151" s="142" t="s">
        <v>152</v>
      </c>
      <c r="F151" s="143" t="s">
        <v>153</v>
      </c>
      <c r="G151" s="144" t="s">
        <v>133</v>
      </c>
      <c r="H151" s="145">
        <v>65</v>
      </c>
      <c r="I151" s="146"/>
      <c r="J151" s="147">
        <f>ROUND(I151*H151,2)</f>
        <v>0</v>
      </c>
      <c r="K151" s="148"/>
      <c r="L151" s="34"/>
      <c r="M151" s="149" t="s">
        <v>1</v>
      </c>
      <c r="N151" s="150" t="s">
        <v>39</v>
      </c>
      <c r="O151" s="59"/>
      <c r="P151" s="151">
        <f>O151*H151</f>
        <v>0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3" t="s">
        <v>129</v>
      </c>
      <c r="AT151" s="153" t="s">
        <v>125</v>
      </c>
      <c r="AU151" s="153" t="s">
        <v>81</v>
      </c>
      <c r="AY151" s="18" t="s">
        <v>123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8" t="s">
        <v>79</v>
      </c>
      <c r="BK151" s="154">
        <f>ROUND(I151*H151,2)</f>
        <v>0</v>
      </c>
      <c r="BL151" s="18" t="s">
        <v>129</v>
      </c>
      <c r="BM151" s="153" t="s">
        <v>154</v>
      </c>
    </row>
    <row r="152" spans="1:65" s="14" customFormat="1">
      <c r="B152" s="163"/>
      <c r="D152" s="156" t="s">
        <v>135</v>
      </c>
      <c r="E152" s="164" t="s">
        <v>1</v>
      </c>
      <c r="F152" s="165" t="s">
        <v>155</v>
      </c>
      <c r="H152" s="166">
        <v>65</v>
      </c>
      <c r="I152" s="167"/>
      <c r="L152" s="163"/>
      <c r="M152" s="168"/>
      <c r="N152" s="169"/>
      <c r="O152" s="169"/>
      <c r="P152" s="169"/>
      <c r="Q152" s="169"/>
      <c r="R152" s="169"/>
      <c r="S152" s="169"/>
      <c r="T152" s="170"/>
      <c r="AT152" s="164" t="s">
        <v>135</v>
      </c>
      <c r="AU152" s="164" t="s">
        <v>81</v>
      </c>
      <c r="AV152" s="14" t="s">
        <v>81</v>
      </c>
      <c r="AW152" s="14" t="s">
        <v>31</v>
      </c>
      <c r="AX152" s="14" t="s">
        <v>74</v>
      </c>
      <c r="AY152" s="164" t="s">
        <v>123</v>
      </c>
    </row>
    <row r="153" spans="1:65" s="16" customFormat="1">
      <c r="B153" s="179"/>
      <c r="D153" s="156" t="s">
        <v>135</v>
      </c>
      <c r="E153" s="180" t="s">
        <v>1</v>
      </c>
      <c r="F153" s="181" t="s">
        <v>146</v>
      </c>
      <c r="H153" s="182">
        <v>65</v>
      </c>
      <c r="I153" s="183"/>
      <c r="L153" s="179"/>
      <c r="M153" s="184"/>
      <c r="N153" s="185"/>
      <c r="O153" s="185"/>
      <c r="P153" s="185"/>
      <c r="Q153" s="185"/>
      <c r="R153" s="185"/>
      <c r="S153" s="185"/>
      <c r="T153" s="186"/>
      <c r="AT153" s="180" t="s">
        <v>135</v>
      </c>
      <c r="AU153" s="180" t="s">
        <v>81</v>
      </c>
      <c r="AV153" s="16" t="s">
        <v>129</v>
      </c>
      <c r="AW153" s="16" t="s">
        <v>31</v>
      </c>
      <c r="AX153" s="16" t="s">
        <v>79</v>
      </c>
      <c r="AY153" s="180" t="s">
        <v>123</v>
      </c>
    </row>
    <row r="154" spans="1:65" s="2" customFormat="1" ht="24.2" customHeight="1">
      <c r="A154" s="33"/>
      <c r="B154" s="140"/>
      <c r="C154" s="141" t="s">
        <v>156</v>
      </c>
      <c r="D154" s="141" t="s">
        <v>125</v>
      </c>
      <c r="E154" s="142" t="s">
        <v>157</v>
      </c>
      <c r="F154" s="143" t="s">
        <v>158</v>
      </c>
      <c r="G154" s="144" t="s">
        <v>133</v>
      </c>
      <c r="H154" s="145">
        <v>15</v>
      </c>
      <c r="I154" s="146"/>
      <c r="J154" s="147">
        <f>ROUND(I154*H154,2)</f>
        <v>0</v>
      </c>
      <c r="K154" s="148"/>
      <c r="L154" s="34"/>
      <c r="M154" s="149" t="s">
        <v>1</v>
      </c>
      <c r="N154" s="150" t="s">
        <v>39</v>
      </c>
      <c r="O154" s="59"/>
      <c r="P154" s="151">
        <f>O154*H154</f>
        <v>0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3" t="s">
        <v>129</v>
      </c>
      <c r="AT154" s="153" t="s">
        <v>125</v>
      </c>
      <c r="AU154" s="153" t="s">
        <v>81</v>
      </c>
      <c r="AY154" s="18" t="s">
        <v>123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8" t="s">
        <v>79</v>
      </c>
      <c r="BK154" s="154">
        <f>ROUND(I154*H154,2)</f>
        <v>0</v>
      </c>
      <c r="BL154" s="18" t="s">
        <v>129</v>
      </c>
      <c r="BM154" s="153" t="s">
        <v>159</v>
      </c>
    </row>
    <row r="155" spans="1:65" s="13" customFormat="1" ht="22.5">
      <c r="B155" s="155"/>
      <c r="D155" s="156" t="s">
        <v>135</v>
      </c>
      <c r="E155" s="157" t="s">
        <v>1</v>
      </c>
      <c r="F155" s="158" t="s">
        <v>160</v>
      </c>
      <c r="H155" s="157" t="s">
        <v>1</v>
      </c>
      <c r="I155" s="159"/>
      <c r="L155" s="155"/>
      <c r="M155" s="160"/>
      <c r="N155" s="161"/>
      <c r="O155" s="161"/>
      <c r="P155" s="161"/>
      <c r="Q155" s="161"/>
      <c r="R155" s="161"/>
      <c r="S155" s="161"/>
      <c r="T155" s="162"/>
      <c r="AT155" s="157" t="s">
        <v>135</v>
      </c>
      <c r="AU155" s="157" t="s">
        <v>81</v>
      </c>
      <c r="AV155" s="13" t="s">
        <v>79</v>
      </c>
      <c r="AW155" s="13" t="s">
        <v>31</v>
      </c>
      <c r="AX155" s="13" t="s">
        <v>74</v>
      </c>
      <c r="AY155" s="157" t="s">
        <v>123</v>
      </c>
    </row>
    <row r="156" spans="1:65" s="14" customFormat="1">
      <c r="B156" s="163"/>
      <c r="D156" s="156" t="s">
        <v>135</v>
      </c>
      <c r="E156" s="164" t="s">
        <v>1</v>
      </c>
      <c r="F156" s="165" t="s">
        <v>161</v>
      </c>
      <c r="H156" s="166">
        <v>15</v>
      </c>
      <c r="I156" s="167"/>
      <c r="L156" s="163"/>
      <c r="M156" s="168"/>
      <c r="N156" s="169"/>
      <c r="O156" s="169"/>
      <c r="P156" s="169"/>
      <c r="Q156" s="169"/>
      <c r="R156" s="169"/>
      <c r="S156" s="169"/>
      <c r="T156" s="170"/>
      <c r="AT156" s="164" t="s">
        <v>135</v>
      </c>
      <c r="AU156" s="164" t="s">
        <v>81</v>
      </c>
      <c r="AV156" s="14" t="s">
        <v>81</v>
      </c>
      <c r="AW156" s="14" t="s">
        <v>31</v>
      </c>
      <c r="AX156" s="14" t="s">
        <v>74</v>
      </c>
      <c r="AY156" s="164" t="s">
        <v>123</v>
      </c>
    </row>
    <row r="157" spans="1:65" s="16" customFormat="1">
      <c r="B157" s="179"/>
      <c r="D157" s="156" t="s">
        <v>135</v>
      </c>
      <c r="E157" s="180" t="s">
        <v>1</v>
      </c>
      <c r="F157" s="181" t="s">
        <v>146</v>
      </c>
      <c r="H157" s="182">
        <v>15</v>
      </c>
      <c r="I157" s="183"/>
      <c r="L157" s="179"/>
      <c r="M157" s="184"/>
      <c r="N157" s="185"/>
      <c r="O157" s="185"/>
      <c r="P157" s="185"/>
      <c r="Q157" s="185"/>
      <c r="R157" s="185"/>
      <c r="S157" s="185"/>
      <c r="T157" s="186"/>
      <c r="AT157" s="180" t="s">
        <v>135</v>
      </c>
      <c r="AU157" s="180" t="s">
        <v>81</v>
      </c>
      <c r="AV157" s="16" t="s">
        <v>129</v>
      </c>
      <c r="AW157" s="16" t="s">
        <v>31</v>
      </c>
      <c r="AX157" s="16" t="s">
        <v>79</v>
      </c>
      <c r="AY157" s="180" t="s">
        <v>123</v>
      </c>
    </row>
    <row r="158" spans="1:65" s="2" customFormat="1" ht="24.2" customHeight="1">
      <c r="A158" s="33"/>
      <c r="B158" s="140"/>
      <c r="C158" s="141" t="s">
        <v>162</v>
      </c>
      <c r="D158" s="141" t="s">
        <v>125</v>
      </c>
      <c r="E158" s="142" t="s">
        <v>163</v>
      </c>
      <c r="F158" s="143" t="s">
        <v>164</v>
      </c>
      <c r="G158" s="144" t="s">
        <v>133</v>
      </c>
      <c r="H158" s="145">
        <v>5</v>
      </c>
      <c r="I158" s="146"/>
      <c r="J158" s="147">
        <f>ROUND(I158*H158,2)</f>
        <v>0</v>
      </c>
      <c r="K158" s="148"/>
      <c r="L158" s="34"/>
      <c r="M158" s="149" t="s">
        <v>1</v>
      </c>
      <c r="N158" s="150" t="s">
        <v>39</v>
      </c>
      <c r="O158" s="59"/>
      <c r="P158" s="151">
        <f>O158*H158</f>
        <v>0</v>
      </c>
      <c r="Q158" s="151">
        <v>0</v>
      </c>
      <c r="R158" s="151">
        <f>Q158*H158</f>
        <v>0</v>
      </c>
      <c r="S158" s="151">
        <v>0</v>
      </c>
      <c r="T158" s="15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3" t="s">
        <v>129</v>
      </c>
      <c r="AT158" s="153" t="s">
        <v>125</v>
      </c>
      <c r="AU158" s="153" t="s">
        <v>81</v>
      </c>
      <c r="AY158" s="18" t="s">
        <v>123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18" t="s">
        <v>79</v>
      </c>
      <c r="BK158" s="154">
        <f>ROUND(I158*H158,2)</f>
        <v>0</v>
      </c>
      <c r="BL158" s="18" t="s">
        <v>129</v>
      </c>
      <c r="BM158" s="153" t="s">
        <v>165</v>
      </c>
    </row>
    <row r="159" spans="1:65" s="2" customFormat="1" ht="33" customHeight="1">
      <c r="A159" s="33"/>
      <c r="B159" s="140"/>
      <c r="C159" s="141" t="s">
        <v>166</v>
      </c>
      <c r="D159" s="141" t="s">
        <v>125</v>
      </c>
      <c r="E159" s="142" t="s">
        <v>167</v>
      </c>
      <c r="F159" s="143" t="s">
        <v>168</v>
      </c>
      <c r="G159" s="144" t="s">
        <v>133</v>
      </c>
      <c r="H159" s="145">
        <v>99.3</v>
      </c>
      <c r="I159" s="146"/>
      <c r="J159" s="147">
        <f>ROUND(I159*H159,2)</f>
        <v>0</v>
      </c>
      <c r="K159" s="148"/>
      <c r="L159" s="34"/>
      <c r="M159" s="149" t="s">
        <v>1</v>
      </c>
      <c r="N159" s="150" t="s">
        <v>39</v>
      </c>
      <c r="O159" s="59"/>
      <c r="P159" s="151">
        <f>O159*H159</f>
        <v>0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3" t="s">
        <v>129</v>
      </c>
      <c r="AT159" s="153" t="s">
        <v>125</v>
      </c>
      <c r="AU159" s="153" t="s">
        <v>81</v>
      </c>
      <c r="AY159" s="18" t="s">
        <v>123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8" t="s">
        <v>79</v>
      </c>
      <c r="BK159" s="154">
        <f>ROUND(I159*H159,2)</f>
        <v>0</v>
      </c>
      <c r="BL159" s="18" t="s">
        <v>129</v>
      </c>
      <c r="BM159" s="153" t="s">
        <v>169</v>
      </c>
    </row>
    <row r="160" spans="1:65" s="14" customFormat="1">
      <c r="B160" s="163"/>
      <c r="D160" s="156" t="s">
        <v>135</v>
      </c>
      <c r="E160" s="164" t="s">
        <v>1</v>
      </c>
      <c r="F160" s="165" t="s">
        <v>170</v>
      </c>
      <c r="H160" s="166">
        <v>109.3</v>
      </c>
      <c r="I160" s="167"/>
      <c r="L160" s="163"/>
      <c r="M160" s="168"/>
      <c r="N160" s="169"/>
      <c r="O160" s="169"/>
      <c r="P160" s="169"/>
      <c r="Q160" s="169"/>
      <c r="R160" s="169"/>
      <c r="S160" s="169"/>
      <c r="T160" s="170"/>
      <c r="AT160" s="164" t="s">
        <v>135</v>
      </c>
      <c r="AU160" s="164" t="s">
        <v>81</v>
      </c>
      <c r="AV160" s="14" t="s">
        <v>81</v>
      </c>
      <c r="AW160" s="14" t="s">
        <v>31</v>
      </c>
      <c r="AX160" s="14" t="s">
        <v>74</v>
      </c>
      <c r="AY160" s="164" t="s">
        <v>123</v>
      </c>
    </row>
    <row r="161" spans="1:65" s="14" customFormat="1">
      <c r="B161" s="163"/>
      <c r="D161" s="156" t="s">
        <v>135</v>
      </c>
      <c r="E161" s="164" t="s">
        <v>1</v>
      </c>
      <c r="F161" s="165" t="s">
        <v>171</v>
      </c>
      <c r="H161" s="166">
        <v>-10</v>
      </c>
      <c r="I161" s="167"/>
      <c r="L161" s="163"/>
      <c r="M161" s="168"/>
      <c r="N161" s="169"/>
      <c r="O161" s="169"/>
      <c r="P161" s="169"/>
      <c r="Q161" s="169"/>
      <c r="R161" s="169"/>
      <c r="S161" s="169"/>
      <c r="T161" s="170"/>
      <c r="AT161" s="164" t="s">
        <v>135</v>
      </c>
      <c r="AU161" s="164" t="s">
        <v>81</v>
      </c>
      <c r="AV161" s="14" t="s">
        <v>81</v>
      </c>
      <c r="AW161" s="14" t="s">
        <v>31</v>
      </c>
      <c r="AX161" s="14" t="s">
        <v>74</v>
      </c>
      <c r="AY161" s="164" t="s">
        <v>123</v>
      </c>
    </row>
    <row r="162" spans="1:65" s="16" customFormat="1">
      <c r="B162" s="179"/>
      <c r="D162" s="156" t="s">
        <v>135</v>
      </c>
      <c r="E162" s="180" t="s">
        <v>1</v>
      </c>
      <c r="F162" s="181" t="s">
        <v>146</v>
      </c>
      <c r="H162" s="182">
        <v>99.3</v>
      </c>
      <c r="I162" s="183"/>
      <c r="L162" s="179"/>
      <c r="M162" s="184"/>
      <c r="N162" s="185"/>
      <c r="O162" s="185"/>
      <c r="P162" s="185"/>
      <c r="Q162" s="185"/>
      <c r="R162" s="185"/>
      <c r="S162" s="185"/>
      <c r="T162" s="186"/>
      <c r="AT162" s="180" t="s">
        <v>135</v>
      </c>
      <c r="AU162" s="180" t="s">
        <v>81</v>
      </c>
      <c r="AV162" s="16" t="s">
        <v>129</v>
      </c>
      <c r="AW162" s="16" t="s">
        <v>31</v>
      </c>
      <c r="AX162" s="16" t="s">
        <v>79</v>
      </c>
      <c r="AY162" s="180" t="s">
        <v>123</v>
      </c>
    </row>
    <row r="163" spans="1:65" s="2" customFormat="1" ht="24.2" customHeight="1">
      <c r="A163" s="33"/>
      <c r="B163" s="140"/>
      <c r="C163" s="141" t="s">
        <v>172</v>
      </c>
      <c r="D163" s="141" t="s">
        <v>125</v>
      </c>
      <c r="E163" s="142" t="s">
        <v>173</v>
      </c>
      <c r="F163" s="143" t="s">
        <v>174</v>
      </c>
      <c r="G163" s="144" t="s">
        <v>133</v>
      </c>
      <c r="H163" s="145">
        <v>10</v>
      </c>
      <c r="I163" s="146"/>
      <c r="J163" s="147">
        <f>ROUND(I163*H163,2)</f>
        <v>0</v>
      </c>
      <c r="K163" s="148"/>
      <c r="L163" s="34"/>
      <c r="M163" s="149" t="s">
        <v>1</v>
      </c>
      <c r="N163" s="150" t="s">
        <v>39</v>
      </c>
      <c r="O163" s="59"/>
      <c r="P163" s="151">
        <f>O163*H163</f>
        <v>0</v>
      </c>
      <c r="Q163" s="151">
        <v>0</v>
      </c>
      <c r="R163" s="151">
        <f>Q163*H163</f>
        <v>0</v>
      </c>
      <c r="S163" s="151">
        <v>0</v>
      </c>
      <c r="T163" s="15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3" t="s">
        <v>129</v>
      </c>
      <c r="AT163" s="153" t="s">
        <v>125</v>
      </c>
      <c r="AU163" s="153" t="s">
        <v>81</v>
      </c>
      <c r="AY163" s="18" t="s">
        <v>123</v>
      </c>
      <c r="BE163" s="154">
        <f>IF(N163="základní",J163,0)</f>
        <v>0</v>
      </c>
      <c r="BF163" s="154">
        <f>IF(N163="snížená",J163,0)</f>
        <v>0</v>
      </c>
      <c r="BG163" s="154">
        <f>IF(N163="zákl. přenesená",J163,0)</f>
        <v>0</v>
      </c>
      <c r="BH163" s="154">
        <f>IF(N163="sníž. přenesená",J163,0)</f>
        <v>0</v>
      </c>
      <c r="BI163" s="154">
        <f>IF(N163="nulová",J163,0)</f>
        <v>0</v>
      </c>
      <c r="BJ163" s="18" t="s">
        <v>79</v>
      </c>
      <c r="BK163" s="154">
        <f>ROUND(I163*H163,2)</f>
        <v>0</v>
      </c>
      <c r="BL163" s="18" t="s">
        <v>129</v>
      </c>
      <c r="BM163" s="153" t="s">
        <v>175</v>
      </c>
    </row>
    <row r="164" spans="1:65" s="2" customFormat="1" ht="33" customHeight="1">
      <c r="A164" s="33"/>
      <c r="B164" s="140"/>
      <c r="C164" s="141" t="s">
        <v>176</v>
      </c>
      <c r="D164" s="141" t="s">
        <v>125</v>
      </c>
      <c r="E164" s="142" t="s">
        <v>177</v>
      </c>
      <c r="F164" s="143" t="s">
        <v>178</v>
      </c>
      <c r="G164" s="144" t="s">
        <v>133</v>
      </c>
      <c r="H164" s="145">
        <v>35.4</v>
      </c>
      <c r="I164" s="146"/>
      <c r="J164" s="147">
        <f>ROUND(I164*H164,2)</f>
        <v>0</v>
      </c>
      <c r="K164" s="148"/>
      <c r="L164" s="34"/>
      <c r="M164" s="149" t="s">
        <v>1</v>
      </c>
      <c r="N164" s="150" t="s">
        <v>39</v>
      </c>
      <c r="O164" s="59"/>
      <c r="P164" s="151">
        <f>O164*H164</f>
        <v>0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3" t="s">
        <v>129</v>
      </c>
      <c r="AT164" s="153" t="s">
        <v>125</v>
      </c>
      <c r="AU164" s="153" t="s">
        <v>81</v>
      </c>
      <c r="AY164" s="18" t="s">
        <v>123</v>
      </c>
      <c r="BE164" s="154">
        <f>IF(N164="základní",J164,0)</f>
        <v>0</v>
      </c>
      <c r="BF164" s="154">
        <f>IF(N164="snížená",J164,0)</f>
        <v>0</v>
      </c>
      <c r="BG164" s="154">
        <f>IF(N164="zákl. přenesená",J164,0)</f>
        <v>0</v>
      </c>
      <c r="BH164" s="154">
        <f>IF(N164="sníž. přenesená",J164,0)</f>
        <v>0</v>
      </c>
      <c r="BI164" s="154">
        <f>IF(N164="nulová",J164,0)</f>
        <v>0</v>
      </c>
      <c r="BJ164" s="18" t="s">
        <v>79</v>
      </c>
      <c r="BK164" s="154">
        <f>ROUND(I164*H164,2)</f>
        <v>0</v>
      </c>
      <c r="BL164" s="18" t="s">
        <v>129</v>
      </c>
      <c r="BM164" s="153" t="s">
        <v>179</v>
      </c>
    </row>
    <row r="165" spans="1:65" s="13" customFormat="1">
      <c r="B165" s="155"/>
      <c r="D165" s="156" t="s">
        <v>135</v>
      </c>
      <c r="E165" s="157" t="s">
        <v>1</v>
      </c>
      <c r="F165" s="158" t="s">
        <v>180</v>
      </c>
      <c r="H165" s="157" t="s">
        <v>1</v>
      </c>
      <c r="I165" s="159"/>
      <c r="L165" s="155"/>
      <c r="M165" s="160"/>
      <c r="N165" s="161"/>
      <c r="O165" s="161"/>
      <c r="P165" s="161"/>
      <c r="Q165" s="161"/>
      <c r="R165" s="161"/>
      <c r="S165" s="161"/>
      <c r="T165" s="162"/>
      <c r="AT165" s="157" t="s">
        <v>135</v>
      </c>
      <c r="AU165" s="157" t="s">
        <v>81</v>
      </c>
      <c r="AV165" s="13" t="s">
        <v>79</v>
      </c>
      <c r="AW165" s="13" t="s">
        <v>31</v>
      </c>
      <c r="AX165" s="13" t="s">
        <v>74</v>
      </c>
      <c r="AY165" s="157" t="s">
        <v>123</v>
      </c>
    </row>
    <row r="166" spans="1:65" s="14" customFormat="1">
      <c r="B166" s="163"/>
      <c r="D166" s="156" t="s">
        <v>135</v>
      </c>
      <c r="E166" s="164" t="s">
        <v>1</v>
      </c>
      <c r="F166" s="165" t="s">
        <v>181</v>
      </c>
      <c r="H166" s="166">
        <v>35.4</v>
      </c>
      <c r="I166" s="167"/>
      <c r="L166" s="163"/>
      <c r="M166" s="168"/>
      <c r="N166" s="169"/>
      <c r="O166" s="169"/>
      <c r="P166" s="169"/>
      <c r="Q166" s="169"/>
      <c r="R166" s="169"/>
      <c r="S166" s="169"/>
      <c r="T166" s="170"/>
      <c r="AT166" s="164" t="s">
        <v>135</v>
      </c>
      <c r="AU166" s="164" t="s">
        <v>81</v>
      </c>
      <c r="AV166" s="14" t="s">
        <v>81</v>
      </c>
      <c r="AW166" s="14" t="s">
        <v>31</v>
      </c>
      <c r="AX166" s="14" t="s">
        <v>74</v>
      </c>
      <c r="AY166" s="164" t="s">
        <v>123</v>
      </c>
    </row>
    <row r="167" spans="1:65" s="16" customFormat="1">
      <c r="B167" s="179"/>
      <c r="D167" s="156" t="s">
        <v>135</v>
      </c>
      <c r="E167" s="180" t="s">
        <v>1</v>
      </c>
      <c r="F167" s="181" t="s">
        <v>146</v>
      </c>
      <c r="H167" s="182">
        <v>35.4</v>
      </c>
      <c r="I167" s="183"/>
      <c r="L167" s="179"/>
      <c r="M167" s="184"/>
      <c r="N167" s="185"/>
      <c r="O167" s="185"/>
      <c r="P167" s="185"/>
      <c r="Q167" s="185"/>
      <c r="R167" s="185"/>
      <c r="S167" s="185"/>
      <c r="T167" s="186"/>
      <c r="AT167" s="180" t="s">
        <v>135</v>
      </c>
      <c r="AU167" s="180" t="s">
        <v>81</v>
      </c>
      <c r="AV167" s="16" t="s">
        <v>129</v>
      </c>
      <c r="AW167" s="16" t="s">
        <v>31</v>
      </c>
      <c r="AX167" s="16" t="s">
        <v>79</v>
      </c>
      <c r="AY167" s="180" t="s">
        <v>123</v>
      </c>
    </row>
    <row r="168" spans="1:65" s="2" customFormat="1" ht="16.5" customHeight="1">
      <c r="A168" s="33"/>
      <c r="B168" s="140"/>
      <c r="C168" s="141" t="s">
        <v>182</v>
      </c>
      <c r="D168" s="141" t="s">
        <v>125</v>
      </c>
      <c r="E168" s="142" t="s">
        <v>183</v>
      </c>
      <c r="F168" s="143" t="s">
        <v>184</v>
      </c>
      <c r="G168" s="144" t="s">
        <v>133</v>
      </c>
      <c r="H168" s="145">
        <v>0.50800000000000001</v>
      </c>
      <c r="I168" s="146"/>
      <c r="J168" s="147">
        <f>ROUND(I168*H168,2)</f>
        <v>0</v>
      </c>
      <c r="K168" s="148"/>
      <c r="L168" s="34"/>
      <c r="M168" s="149" t="s">
        <v>1</v>
      </c>
      <c r="N168" s="150" t="s">
        <v>39</v>
      </c>
      <c r="O168" s="59"/>
      <c r="P168" s="151">
        <f>O168*H168</f>
        <v>0</v>
      </c>
      <c r="Q168" s="151">
        <v>0</v>
      </c>
      <c r="R168" s="151">
        <f>Q168*H168</f>
        <v>0</v>
      </c>
      <c r="S168" s="151">
        <v>0</v>
      </c>
      <c r="T168" s="15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3" t="s">
        <v>129</v>
      </c>
      <c r="AT168" s="153" t="s">
        <v>125</v>
      </c>
      <c r="AU168" s="153" t="s">
        <v>81</v>
      </c>
      <c r="AY168" s="18" t="s">
        <v>123</v>
      </c>
      <c r="BE168" s="154">
        <f>IF(N168="základní",J168,0)</f>
        <v>0</v>
      </c>
      <c r="BF168" s="154">
        <f>IF(N168="snížená",J168,0)</f>
        <v>0</v>
      </c>
      <c r="BG168" s="154">
        <f>IF(N168="zákl. přenesená",J168,0)</f>
        <v>0</v>
      </c>
      <c r="BH168" s="154">
        <f>IF(N168="sníž. přenesená",J168,0)</f>
        <v>0</v>
      </c>
      <c r="BI168" s="154">
        <f>IF(N168="nulová",J168,0)</f>
        <v>0</v>
      </c>
      <c r="BJ168" s="18" t="s">
        <v>79</v>
      </c>
      <c r="BK168" s="154">
        <f>ROUND(I168*H168,2)</f>
        <v>0</v>
      </c>
      <c r="BL168" s="18" t="s">
        <v>129</v>
      </c>
      <c r="BM168" s="153" t="s">
        <v>185</v>
      </c>
    </row>
    <row r="169" spans="1:65" s="13" customFormat="1">
      <c r="B169" s="155"/>
      <c r="D169" s="156" t="s">
        <v>135</v>
      </c>
      <c r="E169" s="157" t="s">
        <v>1</v>
      </c>
      <c r="F169" s="158" t="s">
        <v>186</v>
      </c>
      <c r="H169" s="157" t="s">
        <v>1</v>
      </c>
      <c r="I169" s="159"/>
      <c r="L169" s="155"/>
      <c r="M169" s="160"/>
      <c r="N169" s="161"/>
      <c r="O169" s="161"/>
      <c r="P169" s="161"/>
      <c r="Q169" s="161"/>
      <c r="R169" s="161"/>
      <c r="S169" s="161"/>
      <c r="T169" s="162"/>
      <c r="AT169" s="157" t="s">
        <v>135</v>
      </c>
      <c r="AU169" s="157" t="s">
        <v>81</v>
      </c>
      <c r="AV169" s="13" t="s">
        <v>79</v>
      </c>
      <c r="AW169" s="13" t="s">
        <v>31</v>
      </c>
      <c r="AX169" s="13" t="s">
        <v>74</v>
      </c>
      <c r="AY169" s="157" t="s">
        <v>123</v>
      </c>
    </row>
    <row r="170" spans="1:65" s="14" customFormat="1">
      <c r="B170" s="163"/>
      <c r="D170" s="156" t="s">
        <v>135</v>
      </c>
      <c r="E170" s="164" t="s">
        <v>1</v>
      </c>
      <c r="F170" s="165" t="s">
        <v>187</v>
      </c>
      <c r="H170" s="166">
        <v>0.50800000000000001</v>
      </c>
      <c r="I170" s="167"/>
      <c r="L170" s="163"/>
      <c r="M170" s="168"/>
      <c r="N170" s="169"/>
      <c r="O170" s="169"/>
      <c r="P170" s="169"/>
      <c r="Q170" s="169"/>
      <c r="R170" s="169"/>
      <c r="S170" s="169"/>
      <c r="T170" s="170"/>
      <c r="AT170" s="164" t="s">
        <v>135</v>
      </c>
      <c r="AU170" s="164" t="s">
        <v>81</v>
      </c>
      <c r="AV170" s="14" t="s">
        <v>81</v>
      </c>
      <c r="AW170" s="14" t="s">
        <v>31</v>
      </c>
      <c r="AX170" s="14" t="s">
        <v>74</v>
      </c>
      <c r="AY170" s="164" t="s">
        <v>123</v>
      </c>
    </row>
    <row r="171" spans="1:65" s="16" customFormat="1">
      <c r="B171" s="179"/>
      <c r="D171" s="156" t="s">
        <v>135</v>
      </c>
      <c r="E171" s="180" t="s">
        <v>1</v>
      </c>
      <c r="F171" s="181" t="s">
        <v>146</v>
      </c>
      <c r="H171" s="182">
        <v>0.50800000000000001</v>
      </c>
      <c r="I171" s="183"/>
      <c r="L171" s="179"/>
      <c r="M171" s="184"/>
      <c r="N171" s="185"/>
      <c r="O171" s="185"/>
      <c r="P171" s="185"/>
      <c r="Q171" s="185"/>
      <c r="R171" s="185"/>
      <c r="S171" s="185"/>
      <c r="T171" s="186"/>
      <c r="AT171" s="180" t="s">
        <v>135</v>
      </c>
      <c r="AU171" s="180" t="s">
        <v>81</v>
      </c>
      <c r="AV171" s="16" t="s">
        <v>129</v>
      </c>
      <c r="AW171" s="16" t="s">
        <v>31</v>
      </c>
      <c r="AX171" s="16" t="s">
        <v>79</v>
      </c>
      <c r="AY171" s="180" t="s">
        <v>123</v>
      </c>
    </row>
    <row r="172" spans="1:65" s="2" customFormat="1" ht="24.2" customHeight="1">
      <c r="A172" s="33"/>
      <c r="B172" s="140"/>
      <c r="C172" s="141" t="s">
        <v>188</v>
      </c>
      <c r="D172" s="141" t="s">
        <v>125</v>
      </c>
      <c r="E172" s="142" t="s">
        <v>189</v>
      </c>
      <c r="F172" s="143" t="s">
        <v>190</v>
      </c>
      <c r="G172" s="144" t="s">
        <v>133</v>
      </c>
      <c r="H172" s="145">
        <v>6.0519999999999996</v>
      </c>
      <c r="I172" s="146"/>
      <c r="J172" s="147">
        <f>ROUND(I172*H172,2)</f>
        <v>0</v>
      </c>
      <c r="K172" s="148"/>
      <c r="L172" s="34"/>
      <c r="M172" s="149" t="s">
        <v>1</v>
      </c>
      <c r="N172" s="150" t="s">
        <v>39</v>
      </c>
      <c r="O172" s="59"/>
      <c r="P172" s="151">
        <f>O172*H172</f>
        <v>0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3" t="s">
        <v>129</v>
      </c>
      <c r="AT172" s="153" t="s">
        <v>125</v>
      </c>
      <c r="AU172" s="153" t="s">
        <v>81</v>
      </c>
      <c r="AY172" s="18" t="s">
        <v>123</v>
      </c>
      <c r="BE172" s="154">
        <f>IF(N172="základní",J172,0)</f>
        <v>0</v>
      </c>
      <c r="BF172" s="154">
        <f>IF(N172="snížená",J172,0)</f>
        <v>0</v>
      </c>
      <c r="BG172" s="154">
        <f>IF(N172="zákl. přenesená",J172,0)</f>
        <v>0</v>
      </c>
      <c r="BH172" s="154">
        <f>IF(N172="sníž. přenesená",J172,0)</f>
        <v>0</v>
      </c>
      <c r="BI172" s="154">
        <f>IF(N172="nulová",J172,0)</f>
        <v>0</v>
      </c>
      <c r="BJ172" s="18" t="s">
        <v>79</v>
      </c>
      <c r="BK172" s="154">
        <f>ROUND(I172*H172,2)</f>
        <v>0</v>
      </c>
      <c r="BL172" s="18" t="s">
        <v>129</v>
      </c>
      <c r="BM172" s="153" t="s">
        <v>191</v>
      </c>
    </row>
    <row r="173" spans="1:65" s="13" customFormat="1">
      <c r="B173" s="155"/>
      <c r="D173" s="156" t="s">
        <v>135</v>
      </c>
      <c r="E173" s="157" t="s">
        <v>1</v>
      </c>
      <c r="F173" s="158" t="s">
        <v>192</v>
      </c>
      <c r="H173" s="157" t="s">
        <v>1</v>
      </c>
      <c r="I173" s="159"/>
      <c r="L173" s="155"/>
      <c r="M173" s="160"/>
      <c r="N173" s="161"/>
      <c r="O173" s="161"/>
      <c r="P173" s="161"/>
      <c r="Q173" s="161"/>
      <c r="R173" s="161"/>
      <c r="S173" s="161"/>
      <c r="T173" s="162"/>
      <c r="AT173" s="157" t="s">
        <v>135</v>
      </c>
      <c r="AU173" s="157" t="s">
        <v>81</v>
      </c>
      <c r="AV173" s="13" t="s">
        <v>79</v>
      </c>
      <c r="AW173" s="13" t="s">
        <v>31</v>
      </c>
      <c r="AX173" s="13" t="s">
        <v>74</v>
      </c>
      <c r="AY173" s="157" t="s">
        <v>123</v>
      </c>
    </row>
    <row r="174" spans="1:65" s="14" customFormat="1">
      <c r="B174" s="163"/>
      <c r="D174" s="156" t="s">
        <v>135</v>
      </c>
      <c r="E174" s="164" t="s">
        <v>1</v>
      </c>
      <c r="F174" s="165" t="s">
        <v>193</v>
      </c>
      <c r="H174" s="166">
        <v>1.913</v>
      </c>
      <c r="I174" s="167"/>
      <c r="L174" s="163"/>
      <c r="M174" s="168"/>
      <c r="N174" s="169"/>
      <c r="O174" s="169"/>
      <c r="P174" s="169"/>
      <c r="Q174" s="169"/>
      <c r="R174" s="169"/>
      <c r="S174" s="169"/>
      <c r="T174" s="170"/>
      <c r="AT174" s="164" t="s">
        <v>135</v>
      </c>
      <c r="AU174" s="164" t="s">
        <v>81</v>
      </c>
      <c r="AV174" s="14" t="s">
        <v>81</v>
      </c>
      <c r="AW174" s="14" t="s">
        <v>31</v>
      </c>
      <c r="AX174" s="14" t="s">
        <v>74</v>
      </c>
      <c r="AY174" s="164" t="s">
        <v>123</v>
      </c>
    </row>
    <row r="175" spans="1:65" s="14" customFormat="1">
      <c r="B175" s="163"/>
      <c r="D175" s="156" t="s">
        <v>135</v>
      </c>
      <c r="E175" s="164" t="s">
        <v>1</v>
      </c>
      <c r="F175" s="165" t="s">
        <v>194</v>
      </c>
      <c r="H175" s="166">
        <v>-9.0999999999999998E-2</v>
      </c>
      <c r="I175" s="167"/>
      <c r="L175" s="163"/>
      <c r="M175" s="168"/>
      <c r="N175" s="169"/>
      <c r="O175" s="169"/>
      <c r="P175" s="169"/>
      <c r="Q175" s="169"/>
      <c r="R175" s="169"/>
      <c r="S175" s="169"/>
      <c r="T175" s="170"/>
      <c r="AT175" s="164" t="s">
        <v>135</v>
      </c>
      <c r="AU175" s="164" t="s">
        <v>81</v>
      </c>
      <c r="AV175" s="14" t="s">
        <v>81</v>
      </c>
      <c r="AW175" s="14" t="s">
        <v>31</v>
      </c>
      <c r="AX175" s="14" t="s">
        <v>74</v>
      </c>
      <c r="AY175" s="164" t="s">
        <v>123</v>
      </c>
    </row>
    <row r="176" spans="1:65" s="14" customFormat="1">
      <c r="B176" s="163"/>
      <c r="D176" s="156" t="s">
        <v>135</v>
      </c>
      <c r="E176" s="164" t="s">
        <v>1</v>
      </c>
      <c r="F176" s="165" t="s">
        <v>195</v>
      </c>
      <c r="H176" s="166">
        <v>4.2300000000000004</v>
      </c>
      <c r="I176" s="167"/>
      <c r="L176" s="163"/>
      <c r="M176" s="168"/>
      <c r="N176" s="169"/>
      <c r="O176" s="169"/>
      <c r="P176" s="169"/>
      <c r="Q176" s="169"/>
      <c r="R176" s="169"/>
      <c r="S176" s="169"/>
      <c r="T176" s="170"/>
      <c r="AT176" s="164" t="s">
        <v>135</v>
      </c>
      <c r="AU176" s="164" t="s">
        <v>81</v>
      </c>
      <c r="AV176" s="14" t="s">
        <v>81</v>
      </c>
      <c r="AW176" s="14" t="s">
        <v>31</v>
      </c>
      <c r="AX176" s="14" t="s">
        <v>74</v>
      </c>
      <c r="AY176" s="164" t="s">
        <v>123</v>
      </c>
    </row>
    <row r="177" spans="1:65" s="16" customFormat="1">
      <c r="B177" s="179"/>
      <c r="D177" s="156" t="s">
        <v>135</v>
      </c>
      <c r="E177" s="180" t="s">
        <v>1</v>
      </c>
      <c r="F177" s="181" t="s">
        <v>146</v>
      </c>
      <c r="H177" s="182">
        <v>6.0520000000000005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0" t="s">
        <v>135</v>
      </c>
      <c r="AU177" s="180" t="s">
        <v>81</v>
      </c>
      <c r="AV177" s="16" t="s">
        <v>129</v>
      </c>
      <c r="AW177" s="16" t="s">
        <v>31</v>
      </c>
      <c r="AX177" s="16" t="s">
        <v>79</v>
      </c>
      <c r="AY177" s="180" t="s">
        <v>123</v>
      </c>
    </row>
    <row r="178" spans="1:65" s="2" customFormat="1" ht="16.5" customHeight="1">
      <c r="A178" s="33"/>
      <c r="B178" s="140"/>
      <c r="C178" s="187" t="s">
        <v>8</v>
      </c>
      <c r="D178" s="187" t="s">
        <v>196</v>
      </c>
      <c r="E178" s="188" t="s">
        <v>197</v>
      </c>
      <c r="F178" s="189" t="s">
        <v>198</v>
      </c>
      <c r="G178" s="190" t="s">
        <v>199</v>
      </c>
      <c r="H178" s="191">
        <v>12.103999999999999</v>
      </c>
      <c r="I178" s="192"/>
      <c r="J178" s="193">
        <f>ROUND(I178*H178,2)</f>
        <v>0</v>
      </c>
      <c r="K178" s="194"/>
      <c r="L178" s="195"/>
      <c r="M178" s="196" t="s">
        <v>1</v>
      </c>
      <c r="N178" s="197" t="s">
        <v>39</v>
      </c>
      <c r="O178" s="59"/>
      <c r="P178" s="151">
        <f>O178*H178</f>
        <v>0</v>
      </c>
      <c r="Q178" s="151">
        <v>1</v>
      </c>
      <c r="R178" s="151">
        <f>Q178*H178</f>
        <v>12.103999999999999</v>
      </c>
      <c r="S178" s="151">
        <v>0</v>
      </c>
      <c r="T178" s="15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3" t="s">
        <v>172</v>
      </c>
      <c r="AT178" s="153" t="s">
        <v>196</v>
      </c>
      <c r="AU178" s="153" t="s">
        <v>81</v>
      </c>
      <c r="AY178" s="18" t="s">
        <v>123</v>
      </c>
      <c r="BE178" s="154">
        <f>IF(N178="základní",J178,0)</f>
        <v>0</v>
      </c>
      <c r="BF178" s="154">
        <f>IF(N178="snížená",J178,0)</f>
        <v>0</v>
      </c>
      <c r="BG178" s="154">
        <f>IF(N178="zákl. přenesená",J178,0)</f>
        <v>0</v>
      </c>
      <c r="BH178" s="154">
        <f>IF(N178="sníž. přenesená",J178,0)</f>
        <v>0</v>
      </c>
      <c r="BI178" s="154">
        <f>IF(N178="nulová",J178,0)</f>
        <v>0</v>
      </c>
      <c r="BJ178" s="18" t="s">
        <v>79</v>
      </c>
      <c r="BK178" s="154">
        <f>ROUND(I178*H178,2)</f>
        <v>0</v>
      </c>
      <c r="BL178" s="18" t="s">
        <v>129</v>
      </c>
      <c r="BM178" s="153" t="s">
        <v>200</v>
      </c>
    </row>
    <row r="179" spans="1:65" s="14" customFormat="1">
      <c r="B179" s="163"/>
      <c r="D179" s="156" t="s">
        <v>135</v>
      </c>
      <c r="E179" s="164" t="s">
        <v>1</v>
      </c>
      <c r="F179" s="165" t="s">
        <v>201</v>
      </c>
      <c r="H179" s="166">
        <v>12.103999999999999</v>
      </c>
      <c r="I179" s="167"/>
      <c r="L179" s="163"/>
      <c r="M179" s="168"/>
      <c r="N179" s="169"/>
      <c r="O179" s="169"/>
      <c r="P179" s="169"/>
      <c r="Q179" s="169"/>
      <c r="R179" s="169"/>
      <c r="S179" s="169"/>
      <c r="T179" s="170"/>
      <c r="AT179" s="164" t="s">
        <v>135</v>
      </c>
      <c r="AU179" s="164" t="s">
        <v>81</v>
      </c>
      <c r="AV179" s="14" t="s">
        <v>81</v>
      </c>
      <c r="AW179" s="14" t="s">
        <v>31</v>
      </c>
      <c r="AX179" s="14" t="s">
        <v>74</v>
      </c>
      <c r="AY179" s="164" t="s">
        <v>123</v>
      </c>
    </row>
    <row r="180" spans="1:65" s="16" customFormat="1">
      <c r="B180" s="179"/>
      <c r="D180" s="156" t="s">
        <v>135</v>
      </c>
      <c r="E180" s="180" t="s">
        <v>1</v>
      </c>
      <c r="F180" s="181" t="s">
        <v>146</v>
      </c>
      <c r="H180" s="182">
        <v>12.103999999999999</v>
      </c>
      <c r="I180" s="183"/>
      <c r="L180" s="179"/>
      <c r="M180" s="184"/>
      <c r="N180" s="185"/>
      <c r="O180" s="185"/>
      <c r="P180" s="185"/>
      <c r="Q180" s="185"/>
      <c r="R180" s="185"/>
      <c r="S180" s="185"/>
      <c r="T180" s="186"/>
      <c r="AT180" s="180" t="s">
        <v>135</v>
      </c>
      <c r="AU180" s="180" t="s">
        <v>81</v>
      </c>
      <c r="AV180" s="16" t="s">
        <v>129</v>
      </c>
      <c r="AW180" s="16" t="s">
        <v>31</v>
      </c>
      <c r="AX180" s="16" t="s">
        <v>79</v>
      </c>
      <c r="AY180" s="180" t="s">
        <v>123</v>
      </c>
    </row>
    <row r="181" spans="1:65" s="2" customFormat="1" ht="24.2" customHeight="1">
      <c r="A181" s="33"/>
      <c r="B181" s="140"/>
      <c r="C181" s="141" t="s">
        <v>202</v>
      </c>
      <c r="D181" s="141" t="s">
        <v>125</v>
      </c>
      <c r="E181" s="142" t="s">
        <v>203</v>
      </c>
      <c r="F181" s="143" t="s">
        <v>204</v>
      </c>
      <c r="G181" s="144" t="s">
        <v>133</v>
      </c>
      <c r="H181" s="145">
        <v>20</v>
      </c>
      <c r="I181" s="146"/>
      <c r="J181" s="147">
        <f>ROUND(I181*H181,2)</f>
        <v>0</v>
      </c>
      <c r="K181" s="148"/>
      <c r="L181" s="34"/>
      <c r="M181" s="149" t="s">
        <v>1</v>
      </c>
      <c r="N181" s="150" t="s">
        <v>39</v>
      </c>
      <c r="O181" s="59"/>
      <c r="P181" s="151">
        <f>O181*H181</f>
        <v>0</v>
      </c>
      <c r="Q181" s="151">
        <v>0</v>
      </c>
      <c r="R181" s="151">
        <f>Q181*H181</f>
        <v>0</v>
      </c>
      <c r="S181" s="151">
        <v>0</v>
      </c>
      <c r="T181" s="15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3" t="s">
        <v>129</v>
      </c>
      <c r="AT181" s="153" t="s">
        <v>125</v>
      </c>
      <c r="AU181" s="153" t="s">
        <v>81</v>
      </c>
      <c r="AY181" s="18" t="s">
        <v>123</v>
      </c>
      <c r="BE181" s="154">
        <f>IF(N181="základní",J181,0)</f>
        <v>0</v>
      </c>
      <c r="BF181" s="154">
        <f>IF(N181="snížená",J181,0)</f>
        <v>0</v>
      </c>
      <c r="BG181" s="154">
        <f>IF(N181="zákl. přenesená",J181,0)</f>
        <v>0</v>
      </c>
      <c r="BH181" s="154">
        <f>IF(N181="sníž. přenesená",J181,0)</f>
        <v>0</v>
      </c>
      <c r="BI181" s="154">
        <f>IF(N181="nulová",J181,0)</f>
        <v>0</v>
      </c>
      <c r="BJ181" s="18" t="s">
        <v>79</v>
      </c>
      <c r="BK181" s="154">
        <f>ROUND(I181*H181,2)</f>
        <v>0</v>
      </c>
      <c r="BL181" s="18" t="s">
        <v>129</v>
      </c>
      <c r="BM181" s="153" t="s">
        <v>205</v>
      </c>
    </row>
    <row r="182" spans="1:65" s="2" customFormat="1" ht="16.5" customHeight="1">
      <c r="A182" s="33"/>
      <c r="B182" s="140"/>
      <c r="C182" s="141" t="s">
        <v>206</v>
      </c>
      <c r="D182" s="141" t="s">
        <v>125</v>
      </c>
      <c r="E182" s="142" t="s">
        <v>207</v>
      </c>
      <c r="F182" s="143" t="s">
        <v>208</v>
      </c>
      <c r="G182" s="144" t="s">
        <v>209</v>
      </c>
      <c r="H182" s="145">
        <v>5</v>
      </c>
      <c r="I182" s="146"/>
      <c r="J182" s="147">
        <f>ROUND(I182*H182,2)</f>
        <v>0</v>
      </c>
      <c r="K182" s="148"/>
      <c r="L182" s="34"/>
      <c r="M182" s="149" t="s">
        <v>1</v>
      </c>
      <c r="N182" s="150" t="s">
        <v>39</v>
      </c>
      <c r="O182" s="59"/>
      <c r="P182" s="151">
        <f>O182*H182</f>
        <v>0</v>
      </c>
      <c r="Q182" s="151">
        <v>3.6900000000000002E-2</v>
      </c>
      <c r="R182" s="151">
        <f>Q182*H182</f>
        <v>0.1845</v>
      </c>
      <c r="S182" s="151">
        <v>0</v>
      </c>
      <c r="T182" s="15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3" t="s">
        <v>129</v>
      </c>
      <c r="AT182" s="153" t="s">
        <v>125</v>
      </c>
      <c r="AU182" s="153" t="s">
        <v>81</v>
      </c>
      <c r="AY182" s="18" t="s">
        <v>123</v>
      </c>
      <c r="BE182" s="154">
        <f>IF(N182="základní",J182,0)</f>
        <v>0</v>
      </c>
      <c r="BF182" s="154">
        <f>IF(N182="snížená",J182,0)</f>
        <v>0</v>
      </c>
      <c r="BG182" s="154">
        <f>IF(N182="zákl. přenesená",J182,0)</f>
        <v>0</v>
      </c>
      <c r="BH182" s="154">
        <f>IF(N182="sníž. přenesená",J182,0)</f>
        <v>0</v>
      </c>
      <c r="BI182" s="154">
        <f>IF(N182="nulová",J182,0)</f>
        <v>0</v>
      </c>
      <c r="BJ182" s="18" t="s">
        <v>79</v>
      </c>
      <c r="BK182" s="154">
        <f>ROUND(I182*H182,2)</f>
        <v>0</v>
      </c>
      <c r="BL182" s="18" t="s">
        <v>129</v>
      </c>
      <c r="BM182" s="153" t="s">
        <v>210</v>
      </c>
    </row>
    <row r="183" spans="1:65" s="2" customFormat="1" ht="24.2" customHeight="1">
      <c r="A183" s="33"/>
      <c r="B183" s="140"/>
      <c r="C183" s="141" t="s">
        <v>211</v>
      </c>
      <c r="D183" s="141" t="s">
        <v>125</v>
      </c>
      <c r="E183" s="142" t="s">
        <v>212</v>
      </c>
      <c r="F183" s="143" t="s">
        <v>213</v>
      </c>
      <c r="G183" s="144" t="s">
        <v>209</v>
      </c>
      <c r="H183" s="145">
        <v>10</v>
      </c>
      <c r="I183" s="146"/>
      <c r="J183" s="147">
        <f>ROUND(I183*H183,2)</f>
        <v>0</v>
      </c>
      <c r="K183" s="148"/>
      <c r="L183" s="34"/>
      <c r="M183" s="149" t="s">
        <v>1</v>
      </c>
      <c r="N183" s="150" t="s">
        <v>39</v>
      </c>
      <c r="O183" s="59"/>
      <c r="P183" s="151">
        <f>O183*H183</f>
        <v>0</v>
      </c>
      <c r="Q183" s="151">
        <v>3.6900000000000002E-2</v>
      </c>
      <c r="R183" s="151">
        <f>Q183*H183</f>
        <v>0.36899999999999999</v>
      </c>
      <c r="S183" s="151">
        <v>0</v>
      </c>
      <c r="T183" s="15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3" t="s">
        <v>129</v>
      </c>
      <c r="AT183" s="153" t="s">
        <v>125</v>
      </c>
      <c r="AU183" s="153" t="s">
        <v>81</v>
      </c>
      <c r="AY183" s="18" t="s">
        <v>123</v>
      </c>
      <c r="BE183" s="154">
        <f>IF(N183="základní",J183,0)</f>
        <v>0</v>
      </c>
      <c r="BF183" s="154">
        <f>IF(N183="snížená",J183,0)</f>
        <v>0</v>
      </c>
      <c r="BG183" s="154">
        <f>IF(N183="zákl. přenesená",J183,0)</f>
        <v>0</v>
      </c>
      <c r="BH183" s="154">
        <f>IF(N183="sníž. přenesená",J183,0)</f>
        <v>0</v>
      </c>
      <c r="BI183" s="154">
        <f>IF(N183="nulová",J183,0)</f>
        <v>0</v>
      </c>
      <c r="BJ183" s="18" t="s">
        <v>79</v>
      </c>
      <c r="BK183" s="154">
        <f>ROUND(I183*H183,2)</f>
        <v>0</v>
      </c>
      <c r="BL183" s="18" t="s">
        <v>129</v>
      </c>
      <c r="BM183" s="153" t="s">
        <v>214</v>
      </c>
    </row>
    <row r="184" spans="1:65" s="2" customFormat="1" ht="21.75" customHeight="1">
      <c r="A184" s="33"/>
      <c r="B184" s="140"/>
      <c r="C184" s="141" t="s">
        <v>215</v>
      </c>
      <c r="D184" s="141" t="s">
        <v>125</v>
      </c>
      <c r="E184" s="142" t="s">
        <v>216</v>
      </c>
      <c r="F184" s="143" t="s">
        <v>217</v>
      </c>
      <c r="G184" s="144" t="s">
        <v>218</v>
      </c>
      <c r="H184" s="145">
        <v>138</v>
      </c>
      <c r="I184" s="146"/>
      <c r="J184" s="147">
        <f>ROUND(I184*H184,2)</f>
        <v>0</v>
      </c>
      <c r="K184" s="148"/>
      <c r="L184" s="34"/>
      <c r="M184" s="149" t="s">
        <v>1</v>
      </c>
      <c r="N184" s="150" t="s">
        <v>39</v>
      </c>
      <c r="O184" s="59"/>
      <c r="P184" s="151">
        <f>O184*H184</f>
        <v>0</v>
      </c>
      <c r="Q184" s="151">
        <v>8.4000000000000003E-4</v>
      </c>
      <c r="R184" s="151">
        <f>Q184*H184</f>
        <v>0.11592000000000001</v>
      </c>
      <c r="S184" s="151">
        <v>0</v>
      </c>
      <c r="T184" s="15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3" t="s">
        <v>129</v>
      </c>
      <c r="AT184" s="153" t="s">
        <v>125</v>
      </c>
      <c r="AU184" s="153" t="s">
        <v>81</v>
      </c>
      <c r="AY184" s="18" t="s">
        <v>123</v>
      </c>
      <c r="BE184" s="154">
        <f>IF(N184="základní",J184,0)</f>
        <v>0</v>
      </c>
      <c r="BF184" s="154">
        <f>IF(N184="snížená",J184,0)</f>
        <v>0</v>
      </c>
      <c r="BG184" s="154">
        <f>IF(N184="zákl. přenesená",J184,0)</f>
        <v>0</v>
      </c>
      <c r="BH184" s="154">
        <f>IF(N184="sníž. přenesená",J184,0)</f>
        <v>0</v>
      </c>
      <c r="BI184" s="154">
        <f>IF(N184="nulová",J184,0)</f>
        <v>0</v>
      </c>
      <c r="BJ184" s="18" t="s">
        <v>79</v>
      </c>
      <c r="BK184" s="154">
        <f>ROUND(I184*H184,2)</f>
        <v>0</v>
      </c>
      <c r="BL184" s="18" t="s">
        <v>129</v>
      </c>
      <c r="BM184" s="153" t="s">
        <v>219</v>
      </c>
    </row>
    <row r="185" spans="1:65" s="13" customFormat="1">
      <c r="B185" s="155"/>
      <c r="D185" s="156" t="s">
        <v>135</v>
      </c>
      <c r="E185" s="157" t="s">
        <v>1</v>
      </c>
      <c r="F185" s="158" t="s">
        <v>220</v>
      </c>
      <c r="H185" s="157" t="s">
        <v>1</v>
      </c>
      <c r="I185" s="159"/>
      <c r="L185" s="155"/>
      <c r="M185" s="160"/>
      <c r="N185" s="161"/>
      <c r="O185" s="161"/>
      <c r="P185" s="161"/>
      <c r="Q185" s="161"/>
      <c r="R185" s="161"/>
      <c r="S185" s="161"/>
      <c r="T185" s="162"/>
      <c r="AT185" s="157" t="s">
        <v>135</v>
      </c>
      <c r="AU185" s="157" t="s">
        <v>81</v>
      </c>
      <c r="AV185" s="13" t="s">
        <v>79</v>
      </c>
      <c r="AW185" s="13" t="s">
        <v>31</v>
      </c>
      <c r="AX185" s="13" t="s">
        <v>74</v>
      </c>
      <c r="AY185" s="157" t="s">
        <v>123</v>
      </c>
    </row>
    <row r="186" spans="1:65" s="14" customFormat="1">
      <c r="B186" s="163"/>
      <c r="D186" s="156" t="s">
        <v>135</v>
      </c>
      <c r="E186" s="164" t="s">
        <v>1</v>
      </c>
      <c r="F186" s="165" t="s">
        <v>221</v>
      </c>
      <c r="H186" s="166">
        <v>138</v>
      </c>
      <c r="I186" s="167"/>
      <c r="L186" s="163"/>
      <c r="M186" s="168"/>
      <c r="N186" s="169"/>
      <c r="O186" s="169"/>
      <c r="P186" s="169"/>
      <c r="Q186" s="169"/>
      <c r="R186" s="169"/>
      <c r="S186" s="169"/>
      <c r="T186" s="170"/>
      <c r="AT186" s="164" t="s">
        <v>135</v>
      </c>
      <c r="AU186" s="164" t="s">
        <v>81</v>
      </c>
      <c r="AV186" s="14" t="s">
        <v>81</v>
      </c>
      <c r="AW186" s="14" t="s">
        <v>31</v>
      </c>
      <c r="AX186" s="14" t="s">
        <v>74</v>
      </c>
      <c r="AY186" s="164" t="s">
        <v>123</v>
      </c>
    </row>
    <row r="187" spans="1:65" s="16" customFormat="1">
      <c r="B187" s="179"/>
      <c r="D187" s="156" t="s">
        <v>135</v>
      </c>
      <c r="E187" s="180" t="s">
        <v>1</v>
      </c>
      <c r="F187" s="181" t="s">
        <v>146</v>
      </c>
      <c r="H187" s="182">
        <v>138</v>
      </c>
      <c r="I187" s="183"/>
      <c r="L187" s="179"/>
      <c r="M187" s="184"/>
      <c r="N187" s="185"/>
      <c r="O187" s="185"/>
      <c r="P187" s="185"/>
      <c r="Q187" s="185"/>
      <c r="R187" s="185"/>
      <c r="S187" s="185"/>
      <c r="T187" s="186"/>
      <c r="AT187" s="180" t="s">
        <v>135</v>
      </c>
      <c r="AU187" s="180" t="s">
        <v>81</v>
      </c>
      <c r="AV187" s="16" t="s">
        <v>129</v>
      </c>
      <c r="AW187" s="16" t="s">
        <v>31</v>
      </c>
      <c r="AX187" s="16" t="s">
        <v>79</v>
      </c>
      <c r="AY187" s="180" t="s">
        <v>123</v>
      </c>
    </row>
    <row r="188" spans="1:65" s="2" customFormat="1" ht="24.2" customHeight="1">
      <c r="A188" s="33"/>
      <c r="B188" s="140"/>
      <c r="C188" s="141" t="s">
        <v>222</v>
      </c>
      <c r="D188" s="141" t="s">
        <v>125</v>
      </c>
      <c r="E188" s="142" t="s">
        <v>223</v>
      </c>
      <c r="F188" s="143" t="s">
        <v>224</v>
      </c>
      <c r="G188" s="144" t="s">
        <v>218</v>
      </c>
      <c r="H188" s="145">
        <v>138</v>
      </c>
      <c r="I188" s="146"/>
      <c r="J188" s="147">
        <f>ROUND(I188*H188,2)</f>
        <v>0</v>
      </c>
      <c r="K188" s="148"/>
      <c r="L188" s="34"/>
      <c r="M188" s="149" t="s">
        <v>1</v>
      </c>
      <c r="N188" s="150" t="s">
        <v>39</v>
      </c>
      <c r="O188" s="59"/>
      <c r="P188" s="151">
        <f>O188*H188</f>
        <v>0</v>
      </c>
      <c r="Q188" s="151">
        <v>0</v>
      </c>
      <c r="R188" s="151">
        <f>Q188*H188</f>
        <v>0</v>
      </c>
      <c r="S188" s="151">
        <v>0</v>
      </c>
      <c r="T188" s="15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3" t="s">
        <v>129</v>
      </c>
      <c r="AT188" s="153" t="s">
        <v>125</v>
      </c>
      <c r="AU188" s="153" t="s">
        <v>81</v>
      </c>
      <c r="AY188" s="18" t="s">
        <v>123</v>
      </c>
      <c r="BE188" s="154">
        <f>IF(N188="základní",J188,0)</f>
        <v>0</v>
      </c>
      <c r="BF188" s="154">
        <f>IF(N188="snížená",J188,0)</f>
        <v>0</v>
      </c>
      <c r="BG188" s="154">
        <f>IF(N188="zákl. přenesená",J188,0)</f>
        <v>0</v>
      </c>
      <c r="BH188" s="154">
        <f>IF(N188="sníž. přenesená",J188,0)</f>
        <v>0</v>
      </c>
      <c r="BI188" s="154">
        <f>IF(N188="nulová",J188,0)</f>
        <v>0</v>
      </c>
      <c r="BJ188" s="18" t="s">
        <v>79</v>
      </c>
      <c r="BK188" s="154">
        <f>ROUND(I188*H188,2)</f>
        <v>0</v>
      </c>
      <c r="BL188" s="18" t="s">
        <v>129</v>
      </c>
      <c r="BM188" s="153" t="s">
        <v>225</v>
      </c>
    </row>
    <row r="189" spans="1:65" s="2" customFormat="1" ht="24.2" customHeight="1">
      <c r="A189" s="33"/>
      <c r="B189" s="140"/>
      <c r="C189" s="141" t="s">
        <v>226</v>
      </c>
      <c r="D189" s="141" t="s">
        <v>125</v>
      </c>
      <c r="E189" s="142" t="s">
        <v>227</v>
      </c>
      <c r="F189" s="143" t="s">
        <v>228</v>
      </c>
      <c r="G189" s="144" t="s">
        <v>229</v>
      </c>
      <c r="H189" s="145">
        <v>200</v>
      </c>
      <c r="I189" s="146"/>
      <c r="J189" s="147">
        <f>ROUND(I189*H189,2)</f>
        <v>0</v>
      </c>
      <c r="K189" s="148"/>
      <c r="L189" s="34"/>
      <c r="M189" s="149" t="s">
        <v>1</v>
      </c>
      <c r="N189" s="150" t="s">
        <v>39</v>
      </c>
      <c r="O189" s="59"/>
      <c r="P189" s="151">
        <f>O189*H189</f>
        <v>0</v>
      </c>
      <c r="Q189" s="151">
        <v>3.0000000000000001E-5</v>
      </c>
      <c r="R189" s="151">
        <f>Q189*H189</f>
        <v>6.0000000000000001E-3</v>
      </c>
      <c r="S189" s="151">
        <v>0</v>
      </c>
      <c r="T189" s="15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3" t="s">
        <v>129</v>
      </c>
      <c r="AT189" s="153" t="s">
        <v>125</v>
      </c>
      <c r="AU189" s="153" t="s">
        <v>81</v>
      </c>
      <c r="AY189" s="18" t="s">
        <v>123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8" t="s">
        <v>79</v>
      </c>
      <c r="BK189" s="154">
        <f>ROUND(I189*H189,2)</f>
        <v>0</v>
      </c>
      <c r="BL189" s="18" t="s">
        <v>129</v>
      </c>
      <c r="BM189" s="153" t="s">
        <v>230</v>
      </c>
    </row>
    <row r="190" spans="1:65" s="2" customFormat="1" ht="24.2" customHeight="1">
      <c r="A190" s="33"/>
      <c r="B190" s="140"/>
      <c r="C190" s="141" t="s">
        <v>231</v>
      </c>
      <c r="D190" s="141" t="s">
        <v>125</v>
      </c>
      <c r="E190" s="142" t="s">
        <v>232</v>
      </c>
      <c r="F190" s="143" t="s">
        <v>233</v>
      </c>
      <c r="G190" s="144" t="s">
        <v>133</v>
      </c>
      <c r="H190" s="145">
        <v>109.3</v>
      </c>
      <c r="I190" s="146"/>
      <c r="J190" s="147">
        <f>ROUND(I190*H190,2)</f>
        <v>0</v>
      </c>
      <c r="K190" s="148"/>
      <c r="L190" s="34"/>
      <c r="M190" s="149" t="s">
        <v>1</v>
      </c>
      <c r="N190" s="150" t="s">
        <v>39</v>
      </c>
      <c r="O190" s="59"/>
      <c r="P190" s="151">
        <f>O190*H190</f>
        <v>0</v>
      </c>
      <c r="Q190" s="151">
        <v>0</v>
      </c>
      <c r="R190" s="151">
        <f>Q190*H190</f>
        <v>0</v>
      </c>
      <c r="S190" s="151">
        <v>0</v>
      </c>
      <c r="T190" s="15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3" t="s">
        <v>129</v>
      </c>
      <c r="AT190" s="153" t="s">
        <v>125</v>
      </c>
      <c r="AU190" s="153" t="s">
        <v>81</v>
      </c>
      <c r="AY190" s="18" t="s">
        <v>123</v>
      </c>
      <c r="BE190" s="154">
        <f>IF(N190="základní",J190,0)</f>
        <v>0</v>
      </c>
      <c r="BF190" s="154">
        <f>IF(N190="snížená",J190,0)</f>
        <v>0</v>
      </c>
      <c r="BG190" s="154">
        <f>IF(N190="zákl. přenesená",J190,0)</f>
        <v>0</v>
      </c>
      <c r="BH190" s="154">
        <f>IF(N190="sníž. přenesená",J190,0)</f>
        <v>0</v>
      </c>
      <c r="BI190" s="154">
        <f>IF(N190="nulová",J190,0)</f>
        <v>0</v>
      </c>
      <c r="BJ190" s="18" t="s">
        <v>79</v>
      </c>
      <c r="BK190" s="154">
        <f>ROUND(I190*H190,2)</f>
        <v>0</v>
      </c>
      <c r="BL190" s="18" t="s">
        <v>129</v>
      </c>
      <c r="BM190" s="153" t="s">
        <v>234</v>
      </c>
    </row>
    <row r="191" spans="1:65" s="14" customFormat="1">
      <c r="B191" s="163"/>
      <c r="D191" s="156" t="s">
        <v>135</v>
      </c>
      <c r="E191" s="164" t="s">
        <v>1</v>
      </c>
      <c r="F191" s="165" t="s">
        <v>235</v>
      </c>
      <c r="H191" s="166">
        <v>42</v>
      </c>
      <c r="I191" s="167"/>
      <c r="L191" s="163"/>
      <c r="M191" s="168"/>
      <c r="N191" s="169"/>
      <c r="O191" s="169"/>
      <c r="P191" s="169"/>
      <c r="Q191" s="169"/>
      <c r="R191" s="169"/>
      <c r="S191" s="169"/>
      <c r="T191" s="170"/>
      <c r="AT191" s="164" t="s">
        <v>135</v>
      </c>
      <c r="AU191" s="164" t="s">
        <v>81</v>
      </c>
      <c r="AV191" s="14" t="s">
        <v>81</v>
      </c>
      <c r="AW191" s="14" t="s">
        <v>31</v>
      </c>
      <c r="AX191" s="14" t="s">
        <v>74</v>
      </c>
      <c r="AY191" s="164" t="s">
        <v>123</v>
      </c>
    </row>
    <row r="192" spans="1:65" s="14" customFormat="1">
      <c r="B192" s="163"/>
      <c r="D192" s="156" t="s">
        <v>135</v>
      </c>
      <c r="E192" s="164" t="s">
        <v>1</v>
      </c>
      <c r="F192" s="165" t="s">
        <v>236</v>
      </c>
      <c r="H192" s="166">
        <v>67.3</v>
      </c>
      <c r="I192" s="167"/>
      <c r="L192" s="163"/>
      <c r="M192" s="168"/>
      <c r="N192" s="169"/>
      <c r="O192" s="169"/>
      <c r="P192" s="169"/>
      <c r="Q192" s="169"/>
      <c r="R192" s="169"/>
      <c r="S192" s="169"/>
      <c r="T192" s="170"/>
      <c r="AT192" s="164" t="s">
        <v>135</v>
      </c>
      <c r="AU192" s="164" t="s">
        <v>81</v>
      </c>
      <c r="AV192" s="14" t="s">
        <v>81</v>
      </c>
      <c r="AW192" s="14" t="s">
        <v>31</v>
      </c>
      <c r="AX192" s="14" t="s">
        <v>74</v>
      </c>
      <c r="AY192" s="164" t="s">
        <v>123</v>
      </c>
    </row>
    <row r="193" spans="1:65" s="16" customFormat="1">
      <c r="B193" s="179"/>
      <c r="D193" s="156" t="s">
        <v>135</v>
      </c>
      <c r="E193" s="180" t="s">
        <v>1</v>
      </c>
      <c r="F193" s="181" t="s">
        <v>146</v>
      </c>
      <c r="H193" s="182">
        <v>109.3</v>
      </c>
      <c r="I193" s="183"/>
      <c r="L193" s="179"/>
      <c r="M193" s="184"/>
      <c r="N193" s="185"/>
      <c r="O193" s="185"/>
      <c r="P193" s="185"/>
      <c r="Q193" s="185"/>
      <c r="R193" s="185"/>
      <c r="S193" s="185"/>
      <c r="T193" s="186"/>
      <c r="AT193" s="180" t="s">
        <v>135</v>
      </c>
      <c r="AU193" s="180" t="s">
        <v>81</v>
      </c>
      <c r="AV193" s="16" t="s">
        <v>129</v>
      </c>
      <c r="AW193" s="16" t="s">
        <v>31</v>
      </c>
      <c r="AX193" s="16" t="s">
        <v>79</v>
      </c>
      <c r="AY193" s="180" t="s">
        <v>123</v>
      </c>
    </row>
    <row r="194" spans="1:65" s="2" customFormat="1" ht="37.9" customHeight="1">
      <c r="A194" s="33"/>
      <c r="B194" s="140"/>
      <c r="C194" s="141" t="s">
        <v>237</v>
      </c>
      <c r="D194" s="141" t="s">
        <v>125</v>
      </c>
      <c r="E194" s="142" t="s">
        <v>238</v>
      </c>
      <c r="F194" s="143" t="s">
        <v>239</v>
      </c>
      <c r="G194" s="144" t="s">
        <v>218</v>
      </c>
      <c r="H194" s="145">
        <v>1713.64</v>
      </c>
      <c r="I194" s="146"/>
      <c r="J194" s="147">
        <f>ROUND(I194*H194,2)</f>
        <v>0</v>
      </c>
      <c r="K194" s="148"/>
      <c r="L194" s="34"/>
      <c r="M194" s="149" t="s">
        <v>1</v>
      </c>
      <c r="N194" s="150" t="s">
        <v>39</v>
      </c>
      <c r="O194" s="59"/>
      <c r="P194" s="151">
        <f>O194*H194</f>
        <v>0</v>
      </c>
      <c r="Q194" s="151">
        <v>0</v>
      </c>
      <c r="R194" s="151">
        <f>Q194*H194</f>
        <v>0</v>
      </c>
      <c r="S194" s="151">
        <v>0</v>
      </c>
      <c r="T194" s="15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3" t="s">
        <v>129</v>
      </c>
      <c r="AT194" s="153" t="s">
        <v>125</v>
      </c>
      <c r="AU194" s="153" t="s">
        <v>81</v>
      </c>
      <c r="AY194" s="18" t="s">
        <v>123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8" t="s">
        <v>79</v>
      </c>
      <c r="BK194" s="154">
        <f>ROUND(I194*H194,2)</f>
        <v>0</v>
      </c>
      <c r="BL194" s="18" t="s">
        <v>129</v>
      </c>
      <c r="BM194" s="153" t="s">
        <v>240</v>
      </c>
    </row>
    <row r="195" spans="1:65" s="14" customFormat="1">
      <c r="B195" s="163"/>
      <c r="D195" s="156" t="s">
        <v>135</v>
      </c>
      <c r="E195" s="164" t="s">
        <v>1</v>
      </c>
      <c r="F195" s="165" t="s">
        <v>241</v>
      </c>
      <c r="H195" s="166">
        <v>1713.64</v>
      </c>
      <c r="I195" s="167"/>
      <c r="L195" s="163"/>
      <c r="M195" s="168"/>
      <c r="N195" s="169"/>
      <c r="O195" s="169"/>
      <c r="P195" s="169"/>
      <c r="Q195" s="169"/>
      <c r="R195" s="169"/>
      <c r="S195" s="169"/>
      <c r="T195" s="170"/>
      <c r="AT195" s="164" t="s">
        <v>135</v>
      </c>
      <c r="AU195" s="164" t="s">
        <v>81</v>
      </c>
      <c r="AV195" s="14" t="s">
        <v>81</v>
      </c>
      <c r="AW195" s="14" t="s">
        <v>31</v>
      </c>
      <c r="AX195" s="14" t="s">
        <v>74</v>
      </c>
      <c r="AY195" s="164" t="s">
        <v>123</v>
      </c>
    </row>
    <row r="196" spans="1:65" s="16" customFormat="1">
      <c r="B196" s="179"/>
      <c r="D196" s="156" t="s">
        <v>135</v>
      </c>
      <c r="E196" s="180" t="s">
        <v>1</v>
      </c>
      <c r="F196" s="181" t="s">
        <v>146</v>
      </c>
      <c r="H196" s="182">
        <v>1713.64</v>
      </c>
      <c r="I196" s="183"/>
      <c r="L196" s="179"/>
      <c r="M196" s="184"/>
      <c r="N196" s="185"/>
      <c r="O196" s="185"/>
      <c r="P196" s="185"/>
      <c r="Q196" s="185"/>
      <c r="R196" s="185"/>
      <c r="S196" s="185"/>
      <c r="T196" s="186"/>
      <c r="AT196" s="180" t="s">
        <v>135</v>
      </c>
      <c r="AU196" s="180" t="s">
        <v>81</v>
      </c>
      <c r="AV196" s="16" t="s">
        <v>129</v>
      </c>
      <c r="AW196" s="16" t="s">
        <v>31</v>
      </c>
      <c r="AX196" s="16" t="s">
        <v>79</v>
      </c>
      <c r="AY196" s="180" t="s">
        <v>123</v>
      </c>
    </row>
    <row r="197" spans="1:65" s="2" customFormat="1" ht="24.2" customHeight="1">
      <c r="A197" s="33"/>
      <c r="B197" s="140"/>
      <c r="C197" s="141" t="s">
        <v>7</v>
      </c>
      <c r="D197" s="141" t="s">
        <v>125</v>
      </c>
      <c r="E197" s="142" t="s">
        <v>242</v>
      </c>
      <c r="F197" s="143" t="s">
        <v>243</v>
      </c>
      <c r="G197" s="144" t="s">
        <v>133</v>
      </c>
      <c r="H197" s="145">
        <v>116.14</v>
      </c>
      <c r="I197" s="146"/>
      <c r="J197" s="147">
        <f>ROUND(I197*H197,2)</f>
        <v>0</v>
      </c>
      <c r="K197" s="148"/>
      <c r="L197" s="34"/>
      <c r="M197" s="149" t="s">
        <v>1</v>
      </c>
      <c r="N197" s="150" t="s">
        <v>39</v>
      </c>
      <c r="O197" s="59"/>
      <c r="P197" s="151">
        <f>O197*H197</f>
        <v>0</v>
      </c>
      <c r="Q197" s="151">
        <v>0</v>
      </c>
      <c r="R197" s="151">
        <f>Q197*H197</f>
        <v>0</v>
      </c>
      <c r="S197" s="151">
        <v>0</v>
      </c>
      <c r="T197" s="15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3" t="s">
        <v>129</v>
      </c>
      <c r="AT197" s="153" t="s">
        <v>125</v>
      </c>
      <c r="AU197" s="153" t="s">
        <v>81</v>
      </c>
      <c r="AY197" s="18" t="s">
        <v>123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8" t="s">
        <v>79</v>
      </c>
      <c r="BK197" s="154">
        <f>ROUND(I197*H197,2)</f>
        <v>0</v>
      </c>
      <c r="BL197" s="18" t="s">
        <v>129</v>
      </c>
      <c r="BM197" s="153" t="s">
        <v>244</v>
      </c>
    </row>
    <row r="198" spans="1:65" s="14" customFormat="1">
      <c r="B198" s="163"/>
      <c r="D198" s="156" t="s">
        <v>135</v>
      </c>
      <c r="E198" s="164" t="s">
        <v>1</v>
      </c>
      <c r="F198" s="165" t="s">
        <v>245</v>
      </c>
      <c r="H198" s="166">
        <v>67.3</v>
      </c>
      <c r="I198" s="167"/>
      <c r="L198" s="163"/>
      <c r="M198" s="168"/>
      <c r="N198" s="169"/>
      <c r="O198" s="169"/>
      <c r="P198" s="169"/>
      <c r="Q198" s="169"/>
      <c r="R198" s="169"/>
      <c r="S198" s="169"/>
      <c r="T198" s="170"/>
      <c r="AT198" s="164" t="s">
        <v>135</v>
      </c>
      <c r="AU198" s="164" t="s">
        <v>81</v>
      </c>
      <c r="AV198" s="14" t="s">
        <v>81</v>
      </c>
      <c r="AW198" s="14" t="s">
        <v>31</v>
      </c>
      <c r="AX198" s="14" t="s">
        <v>74</v>
      </c>
      <c r="AY198" s="164" t="s">
        <v>123</v>
      </c>
    </row>
    <row r="199" spans="1:65" s="14" customFormat="1">
      <c r="B199" s="163"/>
      <c r="D199" s="156" t="s">
        <v>135</v>
      </c>
      <c r="E199" s="164" t="s">
        <v>1</v>
      </c>
      <c r="F199" s="165" t="s">
        <v>246</v>
      </c>
      <c r="H199" s="166">
        <v>48.84</v>
      </c>
      <c r="I199" s="167"/>
      <c r="L199" s="163"/>
      <c r="M199" s="168"/>
      <c r="N199" s="169"/>
      <c r="O199" s="169"/>
      <c r="P199" s="169"/>
      <c r="Q199" s="169"/>
      <c r="R199" s="169"/>
      <c r="S199" s="169"/>
      <c r="T199" s="170"/>
      <c r="AT199" s="164" t="s">
        <v>135</v>
      </c>
      <c r="AU199" s="164" t="s">
        <v>81</v>
      </c>
      <c r="AV199" s="14" t="s">
        <v>81</v>
      </c>
      <c r="AW199" s="14" t="s">
        <v>31</v>
      </c>
      <c r="AX199" s="14" t="s">
        <v>74</v>
      </c>
      <c r="AY199" s="164" t="s">
        <v>123</v>
      </c>
    </row>
    <row r="200" spans="1:65" s="16" customFormat="1">
      <c r="B200" s="179"/>
      <c r="D200" s="156" t="s">
        <v>135</v>
      </c>
      <c r="E200" s="180" t="s">
        <v>1</v>
      </c>
      <c r="F200" s="181" t="s">
        <v>146</v>
      </c>
      <c r="H200" s="182">
        <v>116.14</v>
      </c>
      <c r="I200" s="183"/>
      <c r="L200" s="179"/>
      <c r="M200" s="184"/>
      <c r="N200" s="185"/>
      <c r="O200" s="185"/>
      <c r="P200" s="185"/>
      <c r="Q200" s="185"/>
      <c r="R200" s="185"/>
      <c r="S200" s="185"/>
      <c r="T200" s="186"/>
      <c r="AT200" s="180" t="s">
        <v>135</v>
      </c>
      <c r="AU200" s="180" t="s">
        <v>81</v>
      </c>
      <c r="AV200" s="16" t="s">
        <v>129</v>
      </c>
      <c r="AW200" s="16" t="s">
        <v>31</v>
      </c>
      <c r="AX200" s="16" t="s">
        <v>79</v>
      </c>
      <c r="AY200" s="180" t="s">
        <v>123</v>
      </c>
    </row>
    <row r="201" spans="1:65" s="2" customFormat="1" ht="33" customHeight="1">
      <c r="A201" s="33"/>
      <c r="B201" s="140"/>
      <c r="C201" s="141" t="s">
        <v>247</v>
      </c>
      <c r="D201" s="141" t="s">
        <v>125</v>
      </c>
      <c r="E201" s="142" t="s">
        <v>248</v>
      </c>
      <c r="F201" s="143" t="s">
        <v>249</v>
      </c>
      <c r="G201" s="144" t="s">
        <v>218</v>
      </c>
      <c r="H201" s="145">
        <v>1533.16</v>
      </c>
      <c r="I201" s="146"/>
      <c r="J201" s="147">
        <f>ROUND(I201*H201,2)</f>
        <v>0</v>
      </c>
      <c r="K201" s="148"/>
      <c r="L201" s="34"/>
      <c r="M201" s="149" t="s">
        <v>1</v>
      </c>
      <c r="N201" s="150" t="s">
        <v>39</v>
      </c>
      <c r="O201" s="59"/>
      <c r="P201" s="151">
        <f>O201*H201</f>
        <v>0</v>
      </c>
      <c r="Q201" s="151">
        <v>0</v>
      </c>
      <c r="R201" s="151">
        <f>Q201*H201</f>
        <v>0</v>
      </c>
      <c r="S201" s="151">
        <v>0</v>
      </c>
      <c r="T201" s="15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3" t="s">
        <v>129</v>
      </c>
      <c r="AT201" s="153" t="s">
        <v>125</v>
      </c>
      <c r="AU201" s="153" t="s">
        <v>81</v>
      </c>
      <c r="AY201" s="18" t="s">
        <v>123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8" t="s">
        <v>79</v>
      </c>
      <c r="BK201" s="154">
        <f>ROUND(I201*H201,2)</f>
        <v>0</v>
      </c>
      <c r="BL201" s="18" t="s">
        <v>129</v>
      </c>
      <c r="BM201" s="153" t="s">
        <v>250</v>
      </c>
    </row>
    <row r="202" spans="1:65" s="14" customFormat="1">
      <c r="B202" s="163"/>
      <c r="D202" s="156" t="s">
        <v>135</v>
      </c>
      <c r="E202" s="164" t="s">
        <v>1</v>
      </c>
      <c r="F202" s="165" t="s">
        <v>251</v>
      </c>
      <c r="H202" s="166">
        <v>1521.16</v>
      </c>
      <c r="I202" s="167"/>
      <c r="L202" s="163"/>
      <c r="M202" s="168"/>
      <c r="N202" s="169"/>
      <c r="O202" s="169"/>
      <c r="P202" s="169"/>
      <c r="Q202" s="169"/>
      <c r="R202" s="169"/>
      <c r="S202" s="169"/>
      <c r="T202" s="170"/>
      <c r="AT202" s="164" t="s">
        <v>135</v>
      </c>
      <c r="AU202" s="164" t="s">
        <v>81</v>
      </c>
      <c r="AV202" s="14" t="s">
        <v>81</v>
      </c>
      <c r="AW202" s="14" t="s">
        <v>31</v>
      </c>
      <c r="AX202" s="14" t="s">
        <v>74</v>
      </c>
      <c r="AY202" s="164" t="s">
        <v>123</v>
      </c>
    </row>
    <row r="203" spans="1:65" s="14" customFormat="1">
      <c r="B203" s="163"/>
      <c r="D203" s="156" t="s">
        <v>135</v>
      </c>
      <c r="E203" s="164" t="s">
        <v>1</v>
      </c>
      <c r="F203" s="165" t="s">
        <v>252</v>
      </c>
      <c r="H203" s="166">
        <v>12</v>
      </c>
      <c r="I203" s="167"/>
      <c r="L203" s="163"/>
      <c r="M203" s="168"/>
      <c r="N203" s="169"/>
      <c r="O203" s="169"/>
      <c r="P203" s="169"/>
      <c r="Q203" s="169"/>
      <c r="R203" s="169"/>
      <c r="S203" s="169"/>
      <c r="T203" s="170"/>
      <c r="AT203" s="164" t="s">
        <v>135</v>
      </c>
      <c r="AU203" s="164" t="s">
        <v>81</v>
      </c>
      <c r="AV203" s="14" t="s">
        <v>81</v>
      </c>
      <c r="AW203" s="14" t="s">
        <v>31</v>
      </c>
      <c r="AX203" s="14" t="s">
        <v>74</v>
      </c>
      <c r="AY203" s="164" t="s">
        <v>123</v>
      </c>
    </row>
    <row r="204" spans="1:65" s="16" customFormat="1">
      <c r="B204" s="179"/>
      <c r="D204" s="156" t="s">
        <v>135</v>
      </c>
      <c r="E204" s="180" t="s">
        <v>1</v>
      </c>
      <c r="F204" s="181" t="s">
        <v>146</v>
      </c>
      <c r="H204" s="182">
        <v>1533.16</v>
      </c>
      <c r="I204" s="183"/>
      <c r="L204" s="179"/>
      <c r="M204" s="184"/>
      <c r="N204" s="185"/>
      <c r="O204" s="185"/>
      <c r="P204" s="185"/>
      <c r="Q204" s="185"/>
      <c r="R204" s="185"/>
      <c r="S204" s="185"/>
      <c r="T204" s="186"/>
      <c r="AT204" s="180" t="s">
        <v>135</v>
      </c>
      <c r="AU204" s="180" t="s">
        <v>81</v>
      </c>
      <c r="AV204" s="16" t="s">
        <v>129</v>
      </c>
      <c r="AW204" s="16" t="s">
        <v>31</v>
      </c>
      <c r="AX204" s="16" t="s">
        <v>79</v>
      </c>
      <c r="AY204" s="180" t="s">
        <v>123</v>
      </c>
    </row>
    <row r="205" spans="1:65" s="2" customFormat="1" ht="24.2" customHeight="1">
      <c r="A205" s="33"/>
      <c r="B205" s="140"/>
      <c r="C205" s="141" t="s">
        <v>253</v>
      </c>
      <c r="D205" s="141" t="s">
        <v>125</v>
      </c>
      <c r="E205" s="142" t="s">
        <v>254</v>
      </c>
      <c r="F205" s="143" t="s">
        <v>255</v>
      </c>
      <c r="G205" s="144" t="s">
        <v>218</v>
      </c>
      <c r="H205" s="145">
        <v>180.48</v>
      </c>
      <c r="I205" s="146"/>
      <c r="J205" s="147">
        <f>ROUND(I205*H205,2)</f>
        <v>0</v>
      </c>
      <c r="K205" s="148"/>
      <c r="L205" s="34"/>
      <c r="M205" s="149" t="s">
        <v>1</v>
      </c>
      <c r="N205" s="150" t="s">
        <v>39</v>
      </c>
      <c r="O205" s="59"/>
      <c r="P205" s="151">
        <f>O205*H205</f>
        <v>0</v>
      </c>
      <c r="Q205" s="151">
        <v>0</v>
      </c>
      <c r="R205" s="151">
        <f>Q205*H205</f>
        <v>0</v>
      </c>
      <c r="S205" s="151">
        <v>0</v>
      </c>
      <c r="T205" s="15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3" t="s">
        <v>129</v>
      </c>
      <c r="AT205" s="153" t="s">
        <v>125</v>
      </c>
      <c r="AU205" s="153" t="s">
        <v>81</v>
      </c>
      <c r="AY205" s="18" t="s">
        <v>123</v>
      </c>
      <c r="BE205" s="154">
        <f>IF(N205="základní",J205,0)</f>
        <v>0</v>
      </c>
      <c r="BF205" s="154">
        <f>IF(N205="snížená",J205,0)</f>
        <v>0</v>
      </c>
      <c r="BG205" s="154">
        <f>IF(N205="zákl. přenesená",J205,0)</f>
        <v>0</v>
      </c>
      <c r="BH205" s="154">
        <f>IF(N205="sníž. přenesená",J205,0)</f>
        <v>0</v>
      </c>
      <c r="BI205" s="154">
        <f>IF(N205="nulová",J205,0)</f>
        <v>0</v>
      </c>
      <c r="BJ205" s="18" t="s">
        <v>79</v>
      </c>
      <c r="BK205" s="154">
        <f>ROUND(I205*H205,2)</f>
        <v>0</v>
      </c>
      <c r="BL205" s="18" t="s">
        <v>129</v>
      </c>
      <c r="BM205" s="153" t="s">
        <v>256</v>
      </c>
    </row>
    <row r="206" spans="1:65" s="13" customFormat="1">
      <c r="B206" s="155"/>
      <c r="D206" s="156" t="s">
        <v>135</v>
      </c>
      <c r="E206" s="157" t="s">
        <v>1</v>
      </c>
      <c r="F206" s="158" t="s">
        <v>257</v>
      </c>
      <c r="H206" s="157" t="s">
        <v>1</v>
      </c>
      <c r="I206" s="159"/>
      <c r="L206" s="155"/>
      <c r="M206" s="160"/>
      <c r="N206" s="161"/>
      <c r="O206" s="161"/>
      <c r="P206" s="161"/>
      <c r="Q206" s="161"/>
      <c r="R206" s="161"/>
      <c r="S206" s="161"/>
      <c r="T206" s="162"/>
      <c r="AT206" s="157" t="s">
        <v>135</v>
      </c>
      <c r="AU206" s="157" t="s">
        <v>81</v>
      </c>
      <c r="AV206" s="13" t="s">
        <v>79</v>
      </c>
      <c r="AW206" s="13" t="s">
        <v>31</v>
      </c>
      <c r="AX206" s="13" t="s">
        <v>74</v>
      </c>
      <c r="AY206" s="157" t="s">
        <v>123</v>
      </c>
    </row>
    <row r="207" spans="1:65" s="14" customFormat="1">
      <c r="B207" s="163"/>
      <c r="D207" s="156" t="s">
        <v>135</v>
      </c>
      <c r="E207" s="164" t="s">
        <v>1</v>
      </c>
      <c r="F207" s="165" t="s">
        <v>258</v>
      </c>
      <c r="H207" s="166">
        <v>180.48</v>
      </c>
      <c r="I207" s="167"/>
      <c r="L207" s="163"/>
      <c r="M207" s="168"/>
      <c r="N207" s="169"/>
      <c r="O207" s="169"/>
      <c r="P207" s="169"/>
      <c r="Q207" s="169"/>
      <c r="R207" s="169"/>
      <c r="S207" s="169"/>
      <c r="T207" s="170"/>
      <c r="AT207" s="164" t="s">
        <v>135</v>
      </c>
      <c r="AU207" s="164" t="s">
        <v>81</v>
      </c>
      <c r="AV207" s="14" t="s">
        <v>81</v>
      </c>
      <c r="AW207" s="14" t="s">
        <v>31</v>
      </c>
      <c r="AX207" s="14" t="s">
        <v>74</v>
      </c>
      <c r="AY207" s="164" t="s">
        <v>123</v>
      </c>
    </row>
    <row r="208" spans="1:65" s="16" customFormat="1">
      <c r="B208" s="179"/>
      <c r="D208" s="156" t="s">
        <v>135</v>
      </c>
      <c r="E208" s="180" t="s">
        <v>1</v>
      </c>
      <c r="F208" s="181" t="s">
        <v>146</v>
      </c>
      <c r="H208" s="182">
        <v>180.48</v>
      </c>
      <c r="I208" s="183"/>
      <c r="L208" s="179"/>
      <c r="M208" s="184"/>
      <c r="N208" s="185"/>
      <c r="O208" s="185"/>
      <c r="P208" s="185"/>
      <c r="Q208" s="185"/>
      <c r="R208" s="185"/>
      <c r="S208" s="185"/>
      <c r="T208" s="186"/>
      <c r="AT208" s="180" t="s">
        <v>135</v>
      </c>
      <c r="AU208" s="180" t="s">
        <v>81</v>
      </c>
      <c r="AV208" s="16" t="s">
        <v>129</v>
      </c>
      <c r="AW208" s="16" t="s">
        <v>31</v>
      </c>
      <c r="AX208" s="16" t="s">
        <v>79</v>
      </c>
      <c r="AY208" s="180" t="s">
        <v>123</v>
      </c>
    </row>
    <row r="209" spans="1:65" s="2" customFormat="1" ht="37.9" customHeight="1">
      <c r="A209" s="33"/>
      <c r="B209" s="140"/>
      <c r="C209" s="141" t="s">
        <v>259</v>
      </c>
      <c r="D209" s="141" t="s">
        <v>125</v>
      </c>
      <c r="E209" s="142" t="s">
        <v>260</v>
      </c>
      <c r="F209" s="143" t="s">
        <v>261</v>
      </c>
      <c r="G209" s="144" t="s">
        <v>133</v>
      </c>
      <c r="H209" s="145">
        <v>632.85699999999997</v>
      </c>
      <c r="I209" s="146"/>
      <c r="J209" s="147">
        <f>ROUND(I209*H209,2)</f>
        <v>0</v>
      </c>
      <c r="K209" s="148"/>
      <c r="L209" s="34"/>
      <c r="M209" s="149" t="s">
        <v>1</v>
      </c>
      <c r="N209" s="150" t="s">
        <v>39</v>
      </c>
      <c r="O209" s="59"/>
      <c r="P209" s="151">
        <f>O209*H209</f>
        <v>0</v>
      </c>
      <c r="Q209" s="151">
        <v>0</v>
      </c>
      <c r="R209" s="151">
        <f>Q209*H209</f>
        <v>0</v>
      </c>
      <c r="S209" s="151">
        <v>0</v>
      </c>
      <c r="T209" s="15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3" t="s">
        <v>129</v>
      </c>
      <c r="AT209" s="153" t="s">
        <v>125</v>
      </c>
      <c r="AU209" s="153" t="s">
        <v>81</v>
      </c>
      <c r="AY209" s="18" t="s">
        <v>123</v>
      </c>
      <c r="BE209" s="154">
        <f>IF(N209="základní",J209,0)</f>
        <v>0</v>
      </c>
      <c r="BF209" s="154">
        <f>IF(N209="snížená",J209,0)</f>
        <v>0</v>
      </c>
      <c r="BG209" s="154">
        <f>IF(N209="zákl. přenesená",J209,0)</f>
        <v>0</v>
      </c>
      <c r="BH209" s="154">
        <f>IF(N209="sníž. přenesená",J209,0)</f>
        <v>0</v>
      </c>
      <c r="BI209" s="154">
        <f>IF(N209="nulová",J209,0)</f>
        <v>0</v>
      </c>
      <c r="BJ209" s="18" t="s">
        <v>79</v>
      </c>
      <c r="BK209" s="154">
        <f>ROUND(I209*H209,2)</f>
        <v>0</v>
      </c>
      <c r="BL209" s="18" t="s">
        <v>129</v>
      </c>
      <c r="BM209" s="153" t="s">
        <v>262</v>
      </c>
    </row>
    <row r="210" spans="1:65" s="13" customFormat="1">
      <c r="B210" s="155"/>
      <c r="D210" s="156" t="s">
        <v>135</v>
      </c>
      <c r="E210" s="157" t="s">
        <v>1</v>
      </c>
      <c r="F210" s="158" t="s">
        <v>263</v>
      </c>
      <c r="H210" s="157" t="s">
        <v>1</v>
      </c>
      <c r="I210" s="159"/>
      <c r="L210" s="155"/>
      <c r="M210" s="160"/>
      <c r="N210" s="161"/>
      <c r="O210" s="161"/>
      <c r="P210" s="161"/>
      <c r="Q210" s="161"/>
      <c r="R210" s="161"/>
      <c r="S210" s="161"/>
      <c r="T210" s="162"/>
      <c r="AT210" s="157" t="s">
        <v>135</v>
      </c>
      <c r="AU210" s="157" t="s">
        <v>81</v>
      </c>
      <c r="AV210" s="13" t="s">
        <v>79</v>
      </c>
      <c r="AW210" s="13" t="s">
        <v>31</v>
      </c>
      <c r="AX210" s="13" t="s">
        <v>74</v>
      </c>
      <c r="AY210" s="157" t="s">
        <v>123</v>
      </c>
    </row>
    <row r="211" spans="1:65" s="14" customFormat="1">
      <c r="B211" s="163"/>
      <c r="D211" s="156" t="s">
        <v>135</v>
      </c>
      <c r="E211" s="164" t="s">
        <v>1</v>
      </c>
      <c r="F211" s="165" t="s">
        <v>138</v>
      </c>
      <c r="H211" s="166">
        <v>305.45999999999998</v>
      </c>
      <c r="I211" s="167"/>
      <c r="L211" s="163"/>
      <c r="M211" s="168"/>
      <c r="N211" s="169"/>
      <c r="O211" s="169"/>
      <c r="P211" s="169"/>
      <c r="Q211" s="169"/>
      <c r="R211" s="169"/>
      <c r="S211" s="169"/>
      <c r="T211" s="170"/>
      <c r="AT211" s="164" t="s">
        <v>135</v>
      </c>
      <c r="AU211" s="164" t="s">
        <v>81</v>
      </c>
      <c r="AV211" s="14" t="s">
        <v>81</v>
      </c>
      <c r="AW211" s="14" t="s">
        <v>31</v>
      </c>
      <c r="AX211" s="14" t="s">
        <v>74</v>
      </c>
      <c r="AY211" s="164" t="s">
        <v>123</v>
      </c>
    </row>
    <row r="212" spans="1:65" s="14" customFormat="1">
      <c r="B212" s="163"/>
      <c r="D212" s="156" t="s">
        <v>135</v>
      </c>
      <c r="E212" s="164" t="s">
        <v>1</v>
      </c>
      <c r="F212" s="165" t="s">
        <v>139</v>
      </c>
      <c r="H212" s="166">
        <v>133.75</v>
      </c>
      <c r="I212" s="167"/>
      <c r="L212" s="163"/>
      <c r="M212" s="168"/>
      <c r="N212" s="169"/>
      <c r="O212" s="169"/>
      <c r="P212" s="169"/>
      <c r="Q212" s="169"/>
      <c r="R212" s="169"/>
      <c r="S212" s="169"/>
      <c r="T212" s="170"/>
      <c r="AT212" s="164" t="s">
        <v>135</v>
      </c>
      <c r="AU212" s="164" t="s">
        <v>81</v>
      </c>
      <c r="AV212" s="14" t="s">
        <v>81</v>
      </c>
      <c r="AW212" s="14" t="s">
        <v>31</v>
      </c>
      <c r="AX212" s="14" t="s">
        <v>74</v>
      </c>
      <c r="AY212" s="164" t="s">
        <v>123</v>
      </c>
    </row>
    <row r="213" spans="1:65" s="14" customFormat="1">
      <c r="B213" s="163"/>
      <c r="D213" s="156" t="s">
        <v>135</v>
      </c>
      <c r="E213" s="164" t="s">
        <v>1</v>
      </c>
      <c r="F213" s="165" t="s">
        <v>140</v>
      </c>
      <c r="H213" s="166">
        <v>20.22</v>
      </c>
      <c r="I213" s="167"/>
      <c r="L213" s="163"/>
      <c r="M213" s="168"/>
      <c r="N213" s="169"/>
      <c r="O213" s="169"/>
      <c r="P213" s="169"/>
      <c r="Q213" s="169"/>
      <c r="R213" s="169"/>
      <c r="S213" s="169"/>
      <c r="T213" s="170"/>
      <c r="AT213" s="164" t="s">
        <v>135</v>
      </c>
      <c r="AU213" s="164" t="s">
        <v>81</v>
      </c>
      <c r="AV213" s="14" t="s">
        <v>81</v>
      </c>
      <c r="AW213" s="14" t="s">
        <v>31</v>
      </c>
      <c r="AX213" s="14" t="s">
        <v>74</v>
      </c>
      <c r="AY213" s="164" t="s">
        <v>123</v>
      </c>
    </row>
    <row r="214" spans="1:65" s="14" customFormat="1">
      <c r="B214" s="163"/>
      <c r="D214" s="156" t="s">
        <v>135</v>
      </c>
      <c r="E214" s="164" t="s">
        <v>1</v>
      </c>
      <c r="F214" s="165" t="s">
        <v>141</v>
      </c>
      <c r="H214" s="166">
        <v>1.62</v>
      </c>
      <c r="I214" s="167"/>
      <c r="L214" s="163"/>
      <c r="M214" s="168"/>
      <c r="N214" s="169"/>
      <c r="O214" s="169"/>
      <c r="P214" s="169"/>
      <c r="Q214" s="169"/>
      <c r="R214" s="169"/>
      <c r="S214" s="169"/>
      <c r="T214" s="170"/>
      <c r="AT214" s="164" t="s">
        <v>135</v>
      </c>
      <c r="AU214" s="164" t="s">
        <v>81</v>
      </c>
      <c r="AV214" s="14" t="s">
        <v>81</v>
      </c>
      <c r="AW214" s="14" t="s">
        <v>31</v>
      </c>
      <c r="AX214" s="14" t="s">
        <v>74</v>
      </c>
      <c r="AY214" s="164" t="s">
        <v>123</v>
      </c>
    </row>
    <row r="215" spans="1:65" s="14" customFormat="1">
      <c r="B215" s="163"/>
      <c r="D215" s="156" t="s">
        <v>135</v>
      </c>
      <c r="E215" s="164" t="s">
        <v>1</v>
      </c>
      <c r="F215" s="165" t="s">
        <v>142</v>
      </c>
      <c r="H215" s="166">
        <v>22.751999999999999</v>
      </c>
      <c r="I215" s="167"/>
      <c r="L215" s="163"/>
      <c r="M215" s="168"/>
      <c r="N215" s="169"/>
      <c r="O215" s="169"/>
      <c r="P215" s="169"/>
      <c r="Q215" s="169"/>
      <c r="R215" s="169"/>
      <c r="S215" s="169"/>
      <c r="T215" s="170"/>
      <c r="AT215" s="164" t="s">
        <v>135</v>
      </c>
      <c r="AU215" s="164" t="s">
        <v>81</v>
      </c>
      <c r="AV215" s="14" t="s">
        <v>81</v>
      </c>
      <c r="AW215" s="14" t="s">
        <v>31</v>
      </c>
      <c r="AX215" s="14" t="s">
        <v>74</v>
      </c>
      <c r="AY215" s="164" t="s">
        <v>123</v>
      </c>
    </row>
    <row r="216" spans="1:65" s="14" customFormat="1">
      <c r="B216" s="163"/>
      <c r="D216" s="156" t="s">
        <v>135</v>
      </c>
      <c r="E216" s="164" t="s">
        <v>1</v>
      </c>
      <c r="F216" s="165" t="s">
        <v>264</v>
      </c>
      <c r="H216" s="166">
        <v>30</v>
      </c>
      <c r="I216" s="167"/>
      <c r="L216" s="163"/>
      <c r="M216" s="168"/>
      <c r="N216" s="169"/>
      <c r="O216" s="169"/>
      <c r="P216" s="169"/>
      <c r="Q216" s="169"/>
      <c r="R216" s="169"/>
      <c r="S216" s="169"/>
      <c r="T216" s="170"/>
      <c r="AT216" s="164" t="s">
        <v>135</v>
      </c>
      <c r="AU216" s="164" t="s">
        <v>81</v>
      </c>
      <c r="AV216" s="14" t="s">
        <v>81</v>
      </c>
      <c r="AW216" s="14" t="s">
        <v>31</v>
      </c>
      <c r="AX216" s="14" t="s">
        <v>74</v>
      </c>
      <c r="AY216" s="164" t="s">
        <v>123</v>
      </c>
    </row>
    <row r="217" spans="1:65" s="14" customFormat="1">
      <c r="B217" s="163"/>
      <c r="D217" s="156" t="s">
        <v>135</v>
      </c>
      <c r="E217" s="164" t="s">
        <v>1</v>
      </c>
      <c r="F217" s="165" t="s">
        <v>265</v>
      </c>
      <c r="H217" s="166">
        <v>65</v>
      </c>
      <c r="I217" s="167"/>
      <c r="L217" s="163"/>
      <c r="M217" s="168"/>
      <c r="N217" s="169"/>
      <c r="O217" s="169"/>
      <c r="P217" s="169"/>
      <c r="Q217" s="169"/>
      <c r="R217" s="169"/>
      <c r="S217" s="169"/>
      <c r="T217" s="170"/>
      <c r="AT217" s="164" t="s">
        <v>135</v>
      </c>
      <c r="AU217" s="164" t="s">
        <v>81</v>
      </c>
      <c r="AV217" s="14" t="s">
        <v>81</v>
      </c>
      <c r="AW217" s="14" t="s">
        <v>31</v>
      </c>
      <c r="AX217" s="14" t="s">
        <v>74</v>
      </c>
      <c r="AY217" s="164" t="s">
        <v>123</v>
      </c>
    </row>
    <row r="218" spans="1:65" s="15" customFormat="1">
      <c r="B218" s="171"/>
      <c r="D218" s="156" t="s">
        <v>135</v>
      </c>
      <c r="E218" s="172" t="s">
        <v>1</v>
      </c>
      <c r="F218" s="173" t="s">
        <v>143</v>
      </c>
      <c r="H218" s="174">
        <v>578.80199999999991</v>
      </c>
      <c r="I218" s="175"/>
      <c r="L218" s="171"/>
      <c r="M218" s="176"/>
      <c r="N218" s="177"/>
      <c r="O218" s="177"/>
      <c r="P218" s="177"/>
      <c r="Q218" s="177"/>
      <c r="R218" s="177"/>
      <c r="S218" s="177"/>
      <c r="T218" s="178"/>
      <c r="AT218" s="172" t="s">
        <v>135</v>
      </c>
      <c r="AU218" s="172" t="s">
        <v>81</v>
      </c>
      <c r="AV218" s="15" t="s">
        <v>144</v>
      </c>
      <c r="AW218" s="15" t="s">
        <v>31</v>
      </c>
      <c r="AX218" s="15" t="s">
        <v>74</v>
      </c>
      <c r="AY218" s="172" t="s">
        <v>123</v>
      </c>
    </row>
    <row r="219" spans="1:65" s="13" customFormat="1">
      <c r="B219" s="155"/>
      <c r="D219" s="156" t="s">
        <v>135</v>
      </c>
      <c r="E219" s="157" t="s">
        <v>1</v>
      </c>
      <c r="F219" s="158" t="s">
        <v>180</v>
      </c>
      <c r="H219" s="157" t="s">
        <v>1</v>
      </c>
      <c r="I219" s="159"/>
      <c r="L219" s="155"/>
      <c r="M219" s="160"/>
      <c r="N219" s="161"/>
      <c r="O219" s="161"/>
      <c r="P219" s="161"/>
      <c r="Q219" s="161"/>
      <c r="R219" s="161"/>
      <c r="S219" s="161"/>
      <c r="T219" s="162"/>
      <c r="AT219" s="157" t="s">
        <v>135</v>
      </c>
      <c r="AU219" s="157" t="s">
        <v>81</v>
      </c>
      <c r="AV219" s="13" t="s">
        <v>79</v>
      </c>
      <c r="AW219" s="13" t="s">
        <v>31</v>
      </c>
      <c r="AX219" s="13" t="s">
        <v>74</v>
      </c>
      <c r="AY219" s="157" t="s">
        <v>123</v>
      </c>
    </row>
    <row r="220" spans="1:65" s="14" customFormat="1">
      <c r="B220" s="163"/>
      <c r="D220" s="156" t="s">
        <v>135</v>
      </c>
      <c r="E220" s="164" t="s">
        <v>1</v>
      </c>
      <c r="F220" s="165" t="s">
        <v>266</v>
      </c>
      <c r="H220" s="166">
        <v>5.49</v>
      </c>
      <c r="I220" s="167"/>
      <c r="L220" s="163"/>
      <c r="M220" s="168"/>
      <c r="N220" s="169"/>
      <c r="O220" s="169"/>
      <c r="P220" s="169"/>
      <c r="Q220" s="169"/>
      <c r="R220" s="169"/>
      <c r="S220" s="169"/>
      <c r="T220" s="170"/>
      <c r="AT220" s="164" t="s">
        <v>135</v>
      </c>
      <c r="AU220" s="164" t="s">
        <v>81</v>
      </c>
      <c r="AV220" s="14" t="s">
        <v>81</v>
      </c>
      <c r="AW220" s="14" t="s">
        <v>31</v>
      </c>
      <c r="AX220" s="14" t="s">
        <v>74</v>
      </c>
      <c r="AY220" s="164" t="s">
        <v>123</v>
      </c>
    </row>
    <row r="221" spans="1:65" s="14" customFormat="1">
      <c r="B221" s="163"/>
      <c r="D221" s="156" t="s">
        <v>135</v>
      </c>
      <c r="E221" s="164" t="s">
        <v>1</v>
      </c>
      <c r="F221" s="165" t="s">
        <v>267</v>
      </c>
      <c r="H221" s="166">
        <v>6.5650000000000004</v>
      </c>
      <c r="I221" s="167"/>
      <c r="L221" s="163"/>
      <c r="M221" s="168"/>
      <c r="N221" s="169"/>
      <c r="O221" s="169"/>
      <c r="P221" s="169"/>
      <c r="Q221" s="169"/>
      <c r="R221" s="169"/>
      <c r="S221" s="169"/>
      <c r="T221" s="170"/>
      <c r="AT221" s="164" t="s">
        <v>135</v>
      </c>
      <c r="AU221" s="164" t="s">
        <v>81</v>
      </c>
      <c r="AV221" s="14" t="s">
        <v>81</v>
      </c>
      <c r="AW221" s="14" t="s">
        <v>31</v>
      </c>
      <c r="AX221" s="14" t="s">
        <v>74</v>
      </c>
      <c r="AY221" s="164" t="s">
        <v>123</v>
      </c>
    </row>
    <row r="222" spans="1:65" s="13" customFormat="1">
      <c r="B222" s="155"/>
      <c r="D222" s="156" t="s">
        <v>135</v>
      </c>
      <c r="E222" s="157" t="s">
        <v>1</v>
      </c>
      <c r="F222" s="158" t="s">
        <v>268</v>
      </c>
      <c r="H222" s="157" t="s">
        <v>1</v>
      </c>
      <c r="I222" s="159"/>
      <c r="L222" s="155"/>
      <c r="M222" s="160"/>
      <c r="N222" s="161"/>
      <c r="O222" s="161"/>
      <c r="P222" s="161"/>
      <c r="Q222" s="161"/>
      <c r="R222" s="161"/>
      <c r="S222" s="161"/>
      <c r="T222" s="162"/>
      <c r="AT222" s="157" t="s">
        <v>135</v>
      </c>
      <c r="AU222" s="157" t="s">
        <v>81</v>
      </c>
      <c r="AV222" s="13" t="s">
        <v>79</v>
      </c>
      <c r="AW222" s="13" t="s">
        <v>31</v>
      </c>
      <c r="AX222" s="13" t="s">
        <v>74</v>
      </c>
      <c r="AY222" s="157" t="s">
        <v>123</v>
      </c>
    </row>
    <row r="223" spans="1:65" s="14" customFormat="1">
      <c r="B223" s="163"/>
      <c r="D223" s="156" t="s">
        <v>135</v>
      </c>
      <c r="E223" s="164" t="s">
        <v>1</v>
      </c>
      <c r="F223" s="165" t="s">
        <v>269</v>
      </c>
      <c r="H223" s="166">
        <v>42</v>
      </c>
      <c r="I223" s="167"/>
      <c r="L223" s="163"/>
      <c r="M223" s="168"/>
      <c r="N223" s="169"/>
      <c r="O223" s="169"/>
      <c r="P223" s="169"/>
      <c r="Q223" s="169"/>
      <c r="R223" s="169"/>
      <c r="S223" s="169"/>
      <c r="T223" s="170"/>
      <c r="AT223" s="164" t="s">
        <v>135</v>
      </c>
      <c r="AU223" s="164" t="s">
        <v>81</v>
      </c>
      <c r="AV223" s="14" t="s">
        <v>81</v>
      </c>
      <c r="AW223" s="14" t="s">
        <v>31</v>
      </c>
      <c r="AX223" s="14" t="s">
        <v>74</v>
      </c>
      <c r="AY223" s="164" t="s">
        <v>123</v>
      </c>
    </row>
    <row r="224" spans="1:65" s="16" customFormat="1">
      <c r="B224" s="179"/>
      <c r="D224" s="156" t="s">
        <v>135</v>
      </c>
      <c r="E224" s="180" t="s">
        <v>1</v>
      </c>
      <c r="F224" s="181" t="s">
        <v>146</v>
      </c>
      <c r="H224" s="182">
        <v>632.85699999999997</v>
      </c>
      <c r="I224" s="183"/>
      <c r="L224" s="179"/>
      <c r="M224" s="184"/>
      <c r="N224" s="185"/>
      <c r="O224" s="185"/>
      <c r="P224" s="185"/>
      <c r="Q224" s="185"/>
      <c r="R224" s="185"/>
      <c r="S224" s="185"/>
      <c r="T224" s="186"/>
      <c r="AT224" s="180" t="s">
        <v>135</v>
      </c>
      <c r="AU224" s="180" t="s">
        <v>81</v>
      </c>
      <c r="AV224" s="16" t="s">
        <v>129</v>
      </c>
      <c r="AW224" s="16" t="s">
        <v>31</v>
      </c>
      <c r="AX224" s="16" t="s">
        <v>79</v>
      </c>
      <c r="AY224" s="180" t="s">
        <v>123</v>
      </c>
    </row>
    <row r="225" spans="1:65" s="2" customFormat="1" ht="37.9" customHeight="1">
      <c r="A225" s="33"/>
      <c r="B225" s="140"/>
      <c r="C225" s="141" t="s">
        <v>270</v>
      </c>
      <c r="D225" s="141" t="s">
        <v>125</v>
      </c>
      <c r="E225" s="142" t="s">
        <v>271</v>
      </c>
      <c r="F225" s="143" t="s">
        <v>272</v>
      </c>
      <c r="G225" s="144" t="s">
        <v>133</v>
      </c>
      <c r="H225" s="145">
        <v>3164.2849999999999</v>
      </c>
      <c r="I225" s="146"/>
      <c r="J225" s="147">
        <f>ROUND(I225*H225,2)</f>
        <v>0</v>
      </c>
      <c r="K225" s="148"/>
      <c r="L225" s="34"/>
      <c r="M225" s="149" t="s">
        <v>1</v>
      </c>
      <c r="N225" s="150" t="s">
        <v>39</v>
      </c>
      <c r="O225" s="59"/>
      <c r="P225" s="151">
        <f>O225*H225</f>
        <v>0</v>
      </c>
      <c r="Q225" s="151">
        <v>0</v>
      </c>
      <c r="R225" s="151">
        <f>Q225*H225</f>
        <v>0</v>
      </c>
      <c r="S225" s="151">
        <v>0</v>
      </c>
      <c r="T225" s="15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3" t="s">
        <v>129</v>
      </c>
      <c r="AT225" s="153" t="s">
        <v>125</v>
      </c>
      <c r="AU225" s="153" t="s">
        <v>81</v>
      </c>
      <c r="AY225" s="18" t="s">
        <v>123</v>
      </c>
      <c r="BE225" s="154">
        <f>IF(N225="základní",J225,0)</f>
        <v>0</v>
      </c>
      <c r="BF225" s="154">
        <f>IF(N225="snížená",J225,0)</f>
        <v>0</v>
      </c>
      <c r="BG225" s="154">
        <f>IF(N225="zákl. přenesená",J225,0)</f>
        <v>0</v>
      </c>
      <c r="BH225" s="154">
        <f>IF(N225="sníž. přenesená",J225,0)</f>
        <v>0</v>
      </c>
      <c r="BI225" s="154">
        <f>IF(N225="nulová",J225,0)</f>
        <v>0</v>
      </c>
      <c r="BJ225" s="18" t="s">
        <v>79</v>
      </c>
      <c r="BK225" s="154">
        <f>ROUND(I225*H225,2)</f>
        <v>0</v>
      </c>
      <c r="BL225" s="18" t="s">
        <v>129</v>
      </c>
      <c r="BM225" s="153" t="s">
        <v>273</v>
      </c>
    </row>
    <row r="226" spans="1:65" s="14" customFormat="1">
      <c r="B226" s="163"/>
      <c r="D226" s="156" t="s">
        <v>135</v>
      </c>
      <c r="E226" s="164" t="s">
        <v>1</v>
      </c>
      <c r="F226" s="165" t="s">
        <v>274</v>
      </c>
      <c r="H226" s="166">
        <v>3164.2849999999999</v>
      </c>
      <c r="I226" s="167"/>
      <c r="L226" s="163"/>
      <c r="M226" s="168"/>
      <c r="N226" s="169"/>
      <c r="O226" s="169"/>
      <c r="P226" s="169"/>
      <c r="Q226" s="169"/>
      <c r="R226" s="169"/>
      <c r="S226" s="169"/>
      <c r="T226" s="170"/>
      <c r="AT226" s="164" t="s">
        <v>135</v>
      </c>
      <c r="AU226" s="164" t="s">
        <v>81</v>
      </c>
      <c r="AV226" s="14" t="s">
        <v>81</v>
      </c>
      <c r="AW226" s="14" t="s">
        <v>31</v>
      </c>
      <c r="AX226" s="14" t="s">
        <v>74</v>
      </c>
      <c r="AY226" s="164" t="s">
        <v>123</v>
      </c>
    </row>
    <row r="227" spans="1:65" s="16" customFormat="1">
      <c r="B227" s="179"/>
      <c r="D227" s="156" t="s">
        <v>135</v>
      </c>
      <c r="E227" s="180" t="s">
        <v>1</v>
      </c>
      <c r="F227" s="181" t="s">
        <v>146</v>
      </c>
      <c r="H227" s="182">
        <v>3164.2849999999999</v>
      </c>
      <c r="I227" s="183"/>
      <c r="L227" s="179"/>
      <c r="M227" s="184"/>
      <c r="N227" s="185"/>
      <c r="O227" s="185"/>
      <c r="P227" s="185"/>
      <c r="Q227" s="185"/>
      <c r="R227" s="185"/>
      <c r="S227" s="185"/>
      <c r="T227" s="186"/>
      <c r="AT227" s="180" t="s">
        <v>135</v>
      </c>
      <c r="AU227" s="180" t="s">
        <v>81</v>
      </c>
      <c r="AV227" s="16" t="s">
        <v>129</v>
      </c>
      <c r="AW227" s="16" t="s">
        <v>31</v>
      </c>
      <c r="AX227" s="16" t="s">
        <v>79</v>
      </c>
      <c r="AY227" s="180" t="s">
        <v>123</v>
      </c>
    </row>
    <row r="228" spans="1:65" s="2" customFormat="1" ht="16.5" customHeight="1">
      <c r="A228" s="33"/>
      <c r="B228" s="140"/>
      <c r="C228" s="141" t="s">
        <v>275</v>
      </c>
      <c r="D228" s="141" t="s">
        <v>125</v>
      </c>
      <c r="E228" s="142" t="s">
        <v>276</v>
      </c>
      <c r="F228" s="143" t="s">
        <v>277</v>
      </c>
      <c r="G228" s="144" t="s">
        <v>133</v>
      </c>
      <c r="H228" s="145">
        <v>632.85699999999997</v>
      </c>
      <c r="I228" s="146"/>
      <c r="J228" s="147">
        <f>ROUND(I228*H228,2)</f>
        <v>0</v>
      </c>
      <c r="K228" s="148"/>
      <c r="L228" s="34"/>
      <c r="M228" s="149" t="s">
        <v>1</v>
      </c>
      <c r="N228" s="150" t="s">
        <v>39</v>
      </c>
      <c r="O228" s="59"/>
      <c r="P228" s="151">
        <f>O228*H228</f>
        <v>0</v>
      </c>
      <c r="Q228" s="151">
        <v>0</v>
      </c>
      <c r="R228" s="151">
        <f>Q228*H228</f>
        <v>0</v>
      </c>
      <c r="S228" s="151">
        <v>0</v>
      </c>
      <c r="T228" s="15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53" t="s">
        <v>129</v>
      </c>
      <c r="AT228" s="153" t="s">
        <v>125</v>
      </c>
      <c r="AU228" s="153" t="s">
        <v>81</v>
      </c>
      <c r="AY228" s="18" t="s">
        <v>123</v>
      </c>
      <c r="BE228" s="154">
        <f>IF(N228="základní",J228,0)</f>
        <v>0</v>
      </c>
      <c r="BF228" s="154">
        <f>IF(N228="snížená",J228,0)</f>
        <v>0</v>
      </c>
      <c r="BG228" s="154">
        <f>IF(N228="zákl. přenesená",J228,0)</f>
        <v>0</v>
      </c>
      <c r="BH228" s="154">
        <f>IF(N228="sníž. přenesená",J228,0)</f>
        <v>0</v>
      </c>
      <c r="BI228" s="154">
        <f>IF(N228="nulová",J228,0)</f>
        <v>0</v>
      </c>
      <c r="BJ228" s="18" t="s">
        <v>79</v>
      </c>
      <c r="BK228" s="154">
        <f>ROUND(I228*H228,2)</f>
        <v>0</v>
      </c>
      <c r="BL228" s="18" t="s">
        <v>129</v>
      </c>
      <c r="BM228" s="153" t="s">
        <v>278</v>
      </c>
    </row>
    <row r="229" spans="1:65" s="2" customFormat="1" ht="33" customHeight="1">
      <c r="A229" s="33"/>
      <c r="B229" s="140"/>
      <c r="C229" s="141" t="s">
        <v>279</v>
      </c>
      <c r="D229" s="141" t="s">
        <v>125</v>
      </c>
      <c r="E229" s="142" t="s">
        <v>280</v>
      </c>
      <c r="F229" s="143" t="s">
        <v>281</v>
      </c>
      <c r="G229" s="144" t="s">
        <v>199</v>
      </c>
      <c r="H229" s="145">
        <v>1202.4280000000001</v>
      </c>
      <c r="I229" s="146"/>
      <c r="J229" s="147">
        <f>ROUND(I229*H229,2)</f>
        <v>0</v>
      </c>
      <c r="K229" s="148"/>
      <c r="L229" s="34"/>
      <c r="M229" s="149" t="s">
        <v>1</v>
      </c>
      <c r="N229" s="150" t="s">
        <v>39</v>
      </c>
      <c r="O229" s="59"/>
      <c r="P229" s="151">
        <f>O229*H229</f>
        <v>0</v>
      </c>
      <c r="Q229" s="151">
        <v>0</v>
      </c>
      <c r="R229" s="151">
        <f>Q229*H229</f>
        <v>0</v>
      </c>
      <c r="S229" s="151">
        <v>0</v>
      </c>
      <c r="T229" s="15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3" t="s">
        <v>129</v>
      </c>
      <c r="AT229" s="153" t="s">
        <v>125</v>
      </c>
      <c r="AU229" s="153" t="s">
        <v>81</v>
      </c>
      <c r="AY229" s="18" t="s">
        <v>123</v>
      </c>
      <c r="BE229" s="154">
        <f>IF(N229="základní",J229,0)</f>
        <v>0</v>
      </c>
      <c r="BF229" s="154">
        <f>IF(N229="snížená",J229,0)</f>
        <v>0</v>
      </c>
      <c r="BG229" s="154">
        <f>IF(N229="zákl. přenesená",J229,0)</f>
        <v>0</v>
      </c>
      <c r="BH229" s="154">
        <f>IF(N229="sníž. přenesená",J229,0)</f>
        <v>0</v>
      </c>
      <c r="BI229" s="154">
        <f>IF(N229="nulová",J229,0)</f>
        <v>0</v>
      </c>
      <c r="BJ229" s="18" t="s">
        <v>79</v>
      </c>
      <c r="BK229" s="154">
        <f>ROUND(I229*H229,2)</f>
        <v>0</v>
      </c>
      <c r="BL229" s="18" t="s">
        <v>129</v>
      </c>
      <c r="BM229" s="153" t="s">
        <v>282</v>
      </c>
    </row>
    <row r="230" spans="1:65" s="14" customFormat="1">
      <c r="B230" s="163"/>
      <c r="D230" s="156" t="s">
        <v>135</v>
      </c>
      <c r="E230" s="164" t="s">
        <v>1</v>
      </c>
      <c r="F230" s="165" t="s">
        <v>283</v>
      </c>
      <c r="H230" s="166">
        <v>1202.4280000000001</v>
      </c>
      <c r="I230" s="167"/>
      <c r="L230" s="163"/>
      <c r="M230" s="168"/>
      <c r="N230" s="169"/>
      <c r="O230" s="169"/>
      <c r="P230" s="169"/>
      <c r="Q230" s="169"/>
      <c r="R230" s="169"/>
      <c r="S230" s="169"/>
      <c r="T230" s="170"/>
      <c r="AT230" s="164" t="s">
        <v>135</v>
      </c>
      <c r="AU230" s="164" t="s">
        <v>81</v>
      </c>
      <c r="AV230" s="14" t="s">
        <v>81</v>
      </c>
      <c r="AW230" s="14" t="s">
        <v>31</v>
      </c>
      <c r="AX230" s="14" t="s">
        <v>74</v>
      </c>
      <c r="AY230" s="164" t="s">
        <v>123</v>
      </c>
    </row>
    <row r="231" spans="1:65" s="16" customFormat="1">
      <c r="B231" s="179"/>
      <c r="D231" s="156" t="s">
        <v>135</v>
      </c>
      <c r="E231" s="180" t="s">
        <v>1</v>
      </c>
      <c r="F231" s="181" t="s">
        <v>146</v>
      </c>
      <c r="H231" s="182">
        <v>1202.4280000000001</v>
      </c>
      <c r="I231" s="183"/>
      <c r="L231" s="179"/>
      <c r="M231" s="184"/>
      <c r="N231" s="185"/>
      <c r="O231" s="185"/>
      <c r="P231" s="185"/>
      <c r="Q231" s="185"/>
      <c r="R231" s="185"/>
      <c r="S231" s="185"/>
      <c r="T231" s="186"/>
      <c r="AT231" s="180" t="s">
        <v>135</v>
      </c>
      <c r="AU231" s="180" t="s">
        <v>81</v>
      </c>
      <c r="AV231" s="16" t="s">
        <v>129</v>
      </c>
      <c r="AW231" s="16" t="s">
        <v>31</v>
      </c>
      <c r="AX231" s="16" t="s">
        <v>79</v>
      </c>
      <c r="AY231" s="180" t="s">
        <v>123</v>
      </c>
    </row>
    <row r="232" spans="1:65" s="2" customFormat="1" ht="24.2" customHeight="1">
      <c r="A232" s="33"/>
      <c r="B232" s="140"/>
      <c r="C232" s="141" t="s">
        <v>284</v>
      </c>
      <c r="D232" s="141" t="s">
        <v>125</v>
      </c>
      <c r="E232" s="142" t="s">
        <v>285</v>
      </c>
      <c r="F232" s="143" t="s">
        <v>286</v>
      </c>
      <c r="G232" s="144" t="s">
        <v>287</v>
      </c>
      <c r="H232" s="145">
        <v>1</v>
      </c>
      <c r="I232" s="146"/>
      <c r="J232" s="147">
        <f>ROUND(I232*H232,2)</f>
        <v>0</v>
      </c>
      <c r="K232" s="148"/>
      <c r="L232" s="34"/>
      <c r="M232" s="149" t="s">
        <v>1</v>
      </c>
      <c r="N232" s="150" t="s">
        <v>39</v>
      </c>
      <c r="O232" s="59"/>
      <c r="P232" s="151">
        <f>O232*H232</f>
        <v>0</v>
      </c>
      <c r="Q232" s="151">
        <v>0</v>
      </c>
      <c r="R232" s="151">
        <f>Q232*H232</f>
        <v>0</v>
      </c>
      <c r="S232" s="151">
        <v>0</v>
      </c>
      <c r="T232" s="15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3" t="s">
        <v>129</v>
      </c>
      <c r="AT232" s="153" t="s">
        <v>125</v>
      </c>
      <c r="AU232" s="153" t="s">
        <v>81</v>
      </c>
      <c r="AY232" s="18" t="s">
        <v>123</v>
      </c>
      <c r="BE232" s="154">
        <f>IF(N232="základní",J232,0)</f>
        <v>0</v>
      </c>
      <c r="BF232" s="154">
        <f>IF(N232="snížená",J232,0)</f>
        <v>0</v>
      </c>
      <c r="BG232" s="154">
        <f>IF(N232="zákl. přenesená",J232,0)</f>
        <v>0</v>
      </c>
      <c r="BH232" s="154">
        <f>IF(N232="sníž. přenesená",J232,0)</f>
        <v>0</v>
      </c>
      <c r="BI232" s="154">
        <f>IF(N232="nulová",J232,0)</f>
        <v>0</v>
      </c>
      <c r="BJ232" s="18" t="s">
        <v>79</v>
      </c>
      <c r="BK232" s="154">
        <f>ROUND(I232*H232,2)</f>
        <v>0</v>
      </c>
      <c r="BL232" s="18" t="s">
        <v>129</v>
      </c>
      <c r="BM232" s="153" t="s">
        <v>288</v>
      </c>
    </row>
    <row r="233" spans="1:65" s="12" customFormat="1" ht="22.9" customHeight="1">
      <c r="B233" s="127"/>
      <c r="D233" s="128" t="s">
        <v>73</v>
      </c>
      <c r="E233" s="138" t="s">
        <v>81</v>
      </c>
      <c r="F233" s="138" t="s">
        <v>289</v>
      </c>
      <c r="I233" s="130"/>
      <c r="J233" s="139">
        <f>BK233</f>
        <v>0</v>
      </c>
      <c r="L233" s="127"/>
      <c r="M233" s="132"/>
      <c r="N233" s="133"/>
      <c r="O233" s="133"/>
      <c r="P233" s="134">
        <f>SUM(P234:P267)</f>
        <v>0</v>
      </c>
      <c r="Q233" s="133"/>
      <c r="R233" s="134">
        <f>SUM(R234:R267)</f>
        <v>41.981602819999999</v>
      </c>
      <c r="S233" s="133"/>
      <c r="T233" s="135">
        <f>SUM(T234:T267)</f>
        <v>0</v>
      </c>
      <c r="AR233" s="128" t="s">
        <v>79</v>
      </c>
      <c r="AT233" s="136" t="s">
        <v>73</v>
      </c>
      <c r="AU233" s="136" t="s">
        <v>79</v>
      </c>
      <c r="AY233" s="128" t="s">
        <v>123</v>
      </c>
      <c r="BK233" s="137">
        <f>SUM(BK234:BK267)</f>
        <v>0</v>
      </c>
    </row>
    <row r="234" spans="1:65" s="2" customFormat="1" ht="24.2" customHeight="1">
      <c r="A234" s="33"/>
      <c r="B234" s="140"/>
      <c r="C234" s="141" t="s">
        <v>290</v>
      </c>
      <c r="D234" s="141" t="s">
        <v>125</v>
      </c>
      <c r="E234" s="142" t="s">
        <v>291</v>
      </c>
      <c r="F234" s="143" t="s">
        <v>292</v>
      </c>
      <c r="G234" s="144" t="s">
        <v>133</v>
      </c>
      <c r="H234" s="145">
        <v>1.476</v>
      </c>
      <c r="I234" s="146"/>
      <c r="J234" s="147">
        <f>ROUND(I234*H234,2)</f>
        <v>0</v>
      </c>
      <c r="K234" s="148"/>
      <c r="L234" s="34"/>
      <c r="M234" s="149" t="s">
        <v>1</v>
      </c>
      <c r="N234" s="150" t="s">
        <v>39</v>
      </c>
      <c r="O234" s="59"/>
      <c r="P234" s="151">
        <f>O234*H234</f>
        <v>0</v>
      </c>
      <c r="Q234" s="151">
        <v>2.16</v>
      </c>
      <c r="R234" s="151">
        <f>Q234*H234</f>
        <v>3.1881600000000003</v>
      </c>
      <c r="S234" s="151">
        <v>0</v>
      </c>
      <c r="T234" s="15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53" t="s">
        <v>129</v>
      </c>
      <c r="AT234" s="153" t="s">
        <v>125</v>
      </c>
      <c r="AU234" s="153" t="s">
        <v>81</v>
      </c>
      <c r="AY234" s="18" t="s">
        <v>123</v>
      </c>
      <c r="BE234" s="154">
        <f>IF(N234="základní",J234,0)</f>
        <v>0</v>
      </c>
      <c r="BF234" s="154">
        <f>IF(N234="snížená",J234,0)</f>
        <v>0</v>
      </c>
      <c r="BG234" s="154">
        <f>IF(N234="zákl. přenesená",J234,0)</f>
        <v>0</v>
      </c>
      <c r="BH234" s="154">
        <f>IF(N234="sníž. přenesená",J234,0)</f>
        <v>0</v>
      </c>
      <c r="BI234" s="154">
        <f>IF(N234="nulová",J234,0)</f>
        <v>0</v>
      </c>
      <c r="BJ234" s="18" t="s">
        <v>79</v>
      </c>
      <c r="BK234" s="154">
        <f>ROUND(I234*H234,2)</f>
        <v>0</v>
      </c>
      <c r="BL234" s="18" t="s">
        <v>129</v>
      </c>
      <c r="BM234" s="153" t="s">
        <v>293</v>
      </c>
    </row>
    <row r="235" spans="1:65" s="14" customFormat="1">
      <c r="B235" s="163"/>
      <c r="D235" s="156" t="s">
        <v>135</v>
      </c>
      <c r="E235" s="164" t="s">
        <v>1</v>
      </c>
      <c r="F235" s="165" t="s">
        <v>294</v>
      </c>
      <c r="H235" s="166">
        <v>1.476</v>
      </c>
      <c r="I235" s="167"/>
      <c r="L235" s="163"/>
      <c r="M235" s="168"/>
      <c r="N235" s="169"/>
      <c r="O235" s="169"/>
      <c r="P235" s="169"/>
      <c r="Q235" s="169"/>
      <c r="R235" s="169"/>
      <c r="S235" s="169"/>
      <c r="T235" s="170"/>
      <c r="AT235" s="164" t="s">
        <v>135</v>
      </c>
      <c r="AU235" s="164" t="s">
        <v>81</v>
      </c>
      <c r="AV235" s="14" t="s">
        <v>81</v>
      </c>
      <c r="AW235" s="14" t="s">
        <v>31</v>
      </c>
      <c r="AX235" s="14" t="s">
        <v>74</v>
      </c>
      <c r="AY235" s="164" t="s">
        <v>123</v>
      </c>
    </row>
    <row r="236" spans="1:65" s="16" customFormat="1">
      <c r="B236" s="179"/>
      <c r="D236" s="156" t="s">
        <v>135</v>
      </c>
      <c r="E236" s="180" t="s">
        <v>1</v>
      </c>
      <c r="F236" s="181" t="s">
        <v>146</v>
      </c>
      <c r="H236" s="182">
        <v>1.476</v>
      </c>
      <c r="I236" s="183"/>
      <c r="L236" s="179"/>
      <c r="M236" s="184"/>
      <c r="N236" s="185"/>
      <c r="O236" s="185"/>
      <c r="P236" s="185"/>
      <c r="Q236" s="185"/>
      <c r="R236" s="185"/>
      <c r="S236" s="185"/>
      <c r="T236" s="186"/>
      <c r="AT236" s="180" t="s">
        <v>135</v>
      </c>
      <c r="AU236" s="180" t="s">
        <v>81</v>
      </c>
      <c r="AV236" s="16" t="s">
        <v>129</v>
      </c>
      <c r="AW236" s="16" t="s">
        <v>31</v>
      </c>
      <c r="AX236" s="16" t="s">
        <v>79</v>
      </c>
      <c r="AY236" s="180" t="s">
        <v>123</v>
      </c>
    </row>
    <row r="237" spans="1:65" s="2" customFormat="1" ht="16.5" customHeight="1">
      <c r="A237" s="33"/>
      <c r="B237" s="140"/>
      <c r="C237" s="141" t="s">
        <v>151</v>
      </c>
      <c r="D237" s="141" t="s">
        <v>125</v>
      </c>
      <c r="E237" s="142" t="s">
        <v>295</v>
      </c>
      <c r="F237" s="143" t="s">
        <v>296</v>
      </c>
      <c r="G237" s="144" t="s">
        <v>133</v>
      </c>
      <c r="H237" s="145">
        <v>2.1160000000000001</v>
      </c>
      <c r="I237" s="146"/>
      <c r="J237" s="147">
        <f>ROUND(I237*H237,2)</f>
        <v>0</v>
      </c>
      <c r="K237" s="148"/>
      <c r="L237" s="34"/>
      <c r="M237" s="149" t="s">
        <v>1</v>
      </c>
      <c r="N237" s="150" t="s">
        <v>39</v>
      </c>
      <c r="O237" s="59"/>
      <c r="P237" s="151">
        <f>O237*H237</f>
        <v>0</v>
      </c>
      <c r="Q237" s="151">
        <v>2.3010199999999998</v>
      </c>
      <c r="R237" s="151">
        <f>Q237*H237</f>
        <v>4.86895832</v>
      </c>
      <c r="S237" s="151">
        <v>0</v>
      </c>
      <c r="T237" s="15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3" t="s">
        <v>129</v>
      </c>
      <c r="AT237" s="153" t="s">
        <v>125</v>
      </c>
      <c r="AU237" s="153" t="s">
        <v>81</v>
      </c>
      <c r="AY237" s="18" t="s">
        <v>123</v>
      </c>
      <c r="BE237" s="154">
        <f>IF(N237="základní",J237,0)</f>
        <v>0</v>
      </c>
      <c r="BF237" s="154">
        <f>IF(N237="snížená",J237,0)</f>
        <v>0</v>
      </c>
      <c r="BG237" s="154">
        <f>IF(N237="zákl. přenesená",J237,0)</f>
        <v>0</v>
      </c>
      <c r="BH237" s="154">
        <f>IF(N237="sníž. přenesená",J237,0)</f>
        <v>0</v>
      </c>
      <c r="BI237" s="154">
        <f>IF(N237="nulová",J237,0)</f>
        <v>0</v>
      </c>
      <c r="BJ237" s="18" t="s">
        <v>79</v>
      </c>
      <c r="BK237" s="154">
        <f>ROUND(I237*H237,2)</f>
        <v>0</v>
      </c>
      <c r="BL237" s="18" t="s">
        <v>129</v>
      </c>
      <c r="BM237" s="153" t="s">
        <v>297</v>
      </c>
    </row>
    <row r="238" spans="1:65" s="13" customFormat="1">
      <c r="B238" s="155"/>
      <c r="D238" s="156" t="s">
        <v>135</v>
      </c>
      <c r="E238" s="157" t="s">
        <v>1</v>
      </c>
      <c r="F238" s="158" t="s">
        <v>298</v>
      </c>
      <c r="H238" s="157" t="s">
        <v>1</v>
      </c>
      <c r="I238" s="159"/>
      <c r="L238" s="155"/>
      <c r="M238" s="160"/>
      <c r="N238" s="161"/>
      <c r="O238" s="161"/>
      <c r="P238" s="161"/>
      <c r="Q238" s="161"/>
      <c r="R238" s="161"/>
      <c r="S238" s="161"/>
      <c r="T238" s="162"/>
      <c r="AT238" s="157" t="s">
        <v>135</v>
      </c>
      <c r="AU238" s="157" t="s">
        <v>81</v>
      </c>
      <c r="AV238" s="13" t="s">
        <v>79</v>
      </c>
      <c r="AW238" s="13" t="s">
        <v>31</v>
      </c>
      <c r="AX238" s="13" t="s">
        <v>74</v>
      </c>
      <c r="AY238" s="157" t="s">
        <v>123</v>
      </c>
    </row>
    <row r="239" spans="1:65" s="14" customFormat="1">
      <c r="B239" s="163"/>
      <c r="D239" s="156" t="s">
        <v>135</v>
      </c>
      <c r="E239" s="164" t="s">
        <v>1</v>
      </c>
      <c r="F239" s="165" t="s">
        <v>299</v>
      </c>
      <c r="H239" s="166">
        <v>1.1160000000000001</v>
      </c>
      <c r="I239" s="167"/>
      <c r="L239" s="163"/>
      <c r="M239" s="168"/>
      <c r="N239" s="169"/>
      <c r="O239" s="169"/>
      <c r="P239" s="169"/>
      <c r="Q239" s="169"/>
      <c r="R239" s="169"/>
      <c r="S239" s="169"/>
      <c r="T239" s="170"/>
      <c r="AT239" s="164" t="s">
        <v>135</v>
      </c>
      <c r="AU239" s="164" t="s">
        <v>81</v>
      </c>
      <c r="AV239" s="14" t="s">
        <v>81</v>
      </c>
      <c r="AW239" s="14" t="s">
        <v>31</v>
      </c>
      <c r="AX239" s="14" t="s">
        <v>74</v>
      </c>
      <c r="AY239" s="164" t="s">
        <v>123</v>
      </c>
    </row>
    <row r="240" spans="1:65" s="13" customFormat="1">
      <c r="B240" s="155"/>
      <c r="D240" s="156" t="s">
        <v>135</v>
      </c>
      <c r="E240" s="157" t="s">
        <v>1</v>
      </c>
      <c r="F240" s="158" t="s">
        <v>300</v>
      </c>
      <c r="H240" s="157" t="s">
        <v>1</v>
      </c>
      <c r="I240" s="159"/>
      <c r="L240" s="155"/>
      <c r="M240" s="160"/>
      <c r="N240" s="161"/>
      <c r="O240" s="161"/>
      <c r="P240" s="161"/>
      <c r="Q240" s="161"/>
      <c r="R240" s="161"/>
      <c r="S240" s="161"/>
      <c r="T240" s="162"/>
      <c r="AT240" s="157" t="s">
        <v>135</v>
      </c>
      <c r="AU240" s="157" t="s">
        <v>81</v>
      </c>
      <c r="AV240" s="13" t="s">
        <v>79</v>
      </c>
      <c r="AW240" s="13" t="s">
        <v>31</v>
      </c>
      <c r="AX240" s="13" t="s">
        <v>74</v>
      </c>
      <c r="AY240" s="157" t="s">
        <v>123</v>
      </c>
    </row>
    <row r="241" spans="1:65" s="14" customFormat="1">
      <c r="B241" s="163"/>
      <c r="D241" s="156" t="s">
        <v>135</v>
      </c>
      <c r="E241" s="164" t="s">
        <v>1</v>
      </c>
      <c r="F241" s="165" t="s">
        <v>301</v>
      </c>
      <c r="H241" s="166">
        <v>1</v>
      </c>
      <c r="I241" s="167"/>
      <c r="L241" s="163"/>
      <c r="M241" s="168"/>
      <c r="N241" s="169"/>
      <c r="O241" s="169"/>
      <c r="P241" s="169"/>
      <c r="Q241" s="169"/>
      <c r="R241" s="169"/>
      <c r="S241" s="169"/>
      <c r="T241" s="170"/>
      <c r="AT241" s="164" t="s">
        <v>135</v>
      </c>
      <c r="AU241" s="164" t="s">
        <v>81</v>
      </c>
      <c r="AV241" s="14" t="s">
        <v>81</v>
      </c>
      <c r="AW241" s="14" t="s">
        <v>31</v>
      </c>
      <c r="AX241" s="14" t="s">
        <v>74</v>
      </c>
      <c r="AY241" s="164" t="s">
        <v>123</v>
      </c>
    </row>
    <row r="242" spans="1:65" s="16" customFormat="1">
      <c r="B242" s="179"/>
      <c r="D242" s="156" t="s">
        <v>135</v>
      </c>
      <c r="E242" s="180" t="s">
        <v>1</v>
      </c>
      <c r="F242" s="181" t="s">
        <v>146</v>
      </c>
      <c r="H242" s="182">
        <v>2.1160000000000001</v>
      </c>
      <c r="I242" s="183"/>
      <c r="L242" s="179"/>
      <c r="M242" s="184"/>
      <c r="N242" s="185"/>
      <c r="O242" s="185"/>
      <c r="P242" s="185"/>
      <c r="Q242" s="185"/>
      <c r="R242" s="185"/>
      <c r="S242" s="185"/>
      <c r="T242" s="186"/>
      <c r="AT242" s="180" t="s">
        <v>135</v>
      </c>
      <c r="AU242" s="180" t="s">
        <v>81</v>
      </c>
      <c r="AV242" s="16" t="s">
        <v>129</v>
      </c>
      <c r="AW242" s="16" t="s">
        <v>31</v>
      </c>
      <c r="AX242" s="16" t="s">
        <v>79</v>
      </c>
      <c r="AY242" s="180" t="s">
        <v>123</v>
      </c>
    </row>
    <row r="243" spans="1:65" s="2" customFormat="1" ht="24.2" customHeight="1">
      <c r="A243" s="33"/>
      <c r="B243" s="140"/>
      <c r="C243" s="141" t="s">
        <v>302</v>
      </c>
      <c r="D243" s="141" t="s">
        <v>125</v>
      </c>
      <c r="E243" s="142" t="s">
        <v>303</v>
      </c>
      <c r="F243" s="143" t="s">
        <v>304</v>
      </c>
      <c r="G243" s="144" t="s">
        <v>133</v>
      </c>
      <c r="H243" s="145">
        <v>1.6739999999999999</v>
      </c>
      <c r="I243" s="146"/>
      <c r="J243" s="147">
        <f>ROUND(I243*H243,2)</f>
        <v>0</v>
      </c>
      <c r="K243" s="148"/>
      <c r="L243" s="34"/>
      <c r="M243" s="149" t="s">
        <v>1</v>
      </c>
      <c r="N243" s="150" t="s">
        <v>39</v>
      </c>
      <c r="O243" s="59"/>
      <c r="P243" s="151">
        <f>O243*H243</f>
        <v>0</v>
      </c>
      <c r="Q243" s="151">
        <v>2.5018699999999998</v>
      </c>
      <c r="R243" s="151">
        <f>Q243*H243</f>
        <v>4.1881303799999996</v>
      </c>
      <c r="S243" s="151">
        <v>0</v>
      </c>
      <c r="T243" s="15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3" t="s">
        <v>129</v>
      </c>
      <c r="AT243" s="153" t="s">
        <v>125</v>
      </c>
      <c r="AU243" s="153" t="s">
        <v>81</v>
      </c>
      <c r="AY243" s="18" t="s">
        <v>123</v>
      </c>
      <c r="BE243" s="154">
        <f>IF(N243="základní",J243,0)</f>
        <v>0</v>
      </c>
      <c r="BF243" s="154">
        <f>IF(N243="snížená",J243,0)</f>
        <v>0</v>
      </c>
      <c r="BG243" s="154">
        <f>IF(N243="zákl. přenesená",J243,0)</f>
        <v>0</v>
      </c>
      <c r="BH243" s="154">
        <f>IF(N243="sníž. přenesená",J243,0)</f>
        <v>0</v>
      </c>
      <c r="BI243" s="154">
        <f>IF(N243="nulová",J243,0)</f>
        <v>0</v>
      </c>
      <c r="BJ243" s="18" t="s">
        <v>79</v>
      </c>
      <c r="BK243" s="154">
        <f>ROUND(I243*H243,2)</f>
        <v>0</v>
      </c>
      <c r="BL243" s="18" t="s">
        <v>129</v>
      </c>
      <c r="BM243" s="153" t="s">
        <v>305</v>
      </c>
    </row>
    <row r="244" spans="1:65" s="14" customFormat="1">
      <c r="B244" s="163"/>
      <c r="D244" s="156" t="s">
        <v>135</v>
      </c>
      <c r="E244" s="164" t="s">
        <v>1</v>
      </c>
      <c r="F244" s="165" t="s">
        <v>306</v>
      </c>
      <c r="H244" s="166">
        <v>1.6739999999999999</v>
      </c>
      <c r="I244" s="167"/>
      <c r="L244" s="163"/>
      <c r="M244" s="168"/>
      <c r="N244" s="169"/>
      <c r="O244" s="169"/>
      <c r="P244" s="169"/>
      <c r="Q244" s="169"/>
      <c r="R244" s="169"/>
      <c r="S244" s="169"/>
      <c r="T244" s="170"/>
      <c r="AT244" s="164" t="s">
        <v>135</v>
      </c>
      <c r="AU244" s="164" t="s">
        <v>81</v>
      </c>
      <c r="AV244" s="14" t="s">
        <v>81</v>
      </c>
      <c r="AW244" s="14" t="s">
        <v>31</v>
      </c>
      <c r="AX244" s="14" t="s">
        <v>74</v>
      </c>
      <c r="AY244" s="164" t="s">
        <v>123</v>
      </c>
    </row>
    <row r="245" spans="1:65" s="16" customFormat="1">
      <c r="B245" s="179"/>
      <c r="D245" s="156" t="s">
        <v>135</v>
      </c>
      <c r="E245" s="180" t="s">
        <v>1</v>
      </c>
      <c r="F245" s="181" t="s">
        <v>146</v>
      </c>
      <c r="H245" s="182">
        <v>1.6739999999999999</v>
      </c>
      <c r="I245" s="183"/>
      <c r="L245" s="179"/>
      <c r="M245" s="184"/>
      <c r="N245" s="185"/>
      <c r="O245" s="185"/>
      <c r="P245" s="185"/>
      <c r="Q245" s="185"/>
      <c r="R245" s="185"/>
      <c r="S245" s="185"/>
      <c r="T245" s="186"/>
      <c r="AT245" s="180" t="s">
        <v>135</v>
      </c>
      <c r="AU245" s="180" t="s">
        <v>81</v>
      </c>
      <c r="AV245" s="16" t="s">
        <v>129</v>
      </c>
      <c r="AW245" s="16" t="s">
        <v>31</v>
      </c>
      <c r="AX245" s="16" t="s">
        <v>79</v>
      </c>
      <c r="AY245" s="180" t="s">
        <v>123</v>
      </c>
    </row>
    <row r="246" spans="1:65" s="2" customFormat="1" ht="16.5" customHeight="1">
      <c r="A246" s="33"/>
      <c r="B246" s="140"/>
      <c r="C246" s="141" t="s">
        <v>307</v>
      </c>
      <c r="D246" s="141" t="s">
        <v>125</v>
      </c>
      <c r="E246" s="142" t="s">
        <v>308</v>
      </c>
      <c r="F246" s="143" t="s">
        <v>309</v>
      </c>
      <c r="G246" s="144" t="s">
        <v>218</v>
      </c>
      <c r="H246" s="145">
        <v>4.0199999999999996</v>
      </c>
      <c r="I246" s="146"/>
      <c r="J246" s="147">
        <f>ROUND(I246*H246,2)</f>
        <v>0</v>
      </c>
      <c r="K246" s="148"/>
      <c r="L246" s="34"/>
      <c r="M246" s="149" t="s">
        <v>1</v>
      </c>
      <c r="N246" s="150" t="s">
        <v>39</v>
      </c>
      <c r="O246" s="59"/>
      <c r="P246" s="151">
        <f>O246*H246</f>
        <v>0</v>
      </c>
      <c r="Q246" s="151">
        <v>2.9399999999999999E-3</v>
      </c>
      <c r="R246" s="151">
        <f>Q246*H246</f>
        <v>1.1818799999999999E-2</v>
      </c>
      <c r="S246" s="151">
        <v>0</v>
      </c>
      <c r="T246" s="15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53" t="s">
        <v>129</v>
      </c>
      <c r="AT246" s="153" t="s">
        <v>125</v>
      </c>
      <c r="AU246" s="153" t="s">
        <v>81</v>
      </c>
      <c r="AY246" s="18" t="s">
        <v>123</v>
      </c>
      <c r="BE246" s="154">
        <f>IF(N246="základní",J246,0)</f>
        <v>0</v>
      </c>
      <c r="BF246" s="154">
        <f>IF(N246="snížená",J246,0)</f>
        <v>0</v>
      </c>
      <c r="BG246" s="154">
        <f>IF(N246="zákl. přenesená",J246,0)</f>
        <v>0</v>
      </c>
      <c r="BH246" s="154">
        <f>IF(N246="sníž. přenesená",J246,0)</f>
        <v>0</v>
      </c>
      <c r="BI246" s="154">
        <f>IF(N246="nulová",J246,0)</f>
        <v>0</v>
      </c>
      <c r="BJ246" s="18" t="s">
        <v>79</v>
      </c>
      <c r="BK246" s="154">
        <f>ROUND(I246*H246,2)</f>
        <v>0</v>
      </c>
      <c r="BL246" s="18" t="s">
        <v>129</v>
      </c>
      <c r="BM246" s="153" t="s">
        <v>310</v>
      </c>
    </row>
    <row r="247" spans="1:65" s="14" customFormat="1">
      <c r="B247" s="163"/>
      <c r="D247" s="156" t="s">
        <v>135</v>
      </c>
      <c r="E247" s="164" t="s">
        <v>1</v>
      </c>
      <c r="F247" s="165" t="s">
        <v>311</v>
      </c>
      <c r="H247" s="166">
        <v>4.0199999999999996</v>
      </c>
      <c r="I247" s="167"/>
      <c r="L247" s="163"/>
      <c r="M247" s="168"/>
      <c r="N247" s="169"/>
      <c r="O247" s="169"/>
      <c r="P247" s="169"/>
      <c r="Q247" s="169"/>
      <c r="R247" s="169"/>
      <c r="S247" s="169"/>
      <c r="T247" s="170"/>
      <c r="AT247" s="164" t="s">
        <v>135</v>
      </c>
      <c r="AU247" s="164" t="s">
        <v>81</v>
      </c>
      <c r="AV247" s="14" t="s">
        <v>81</v>
      </c>
      <c r="AW247" s="14" t="s">
        <v>31</v>
      </c>
      <c r="AX247" s="14" t="s">
        <v>74</v>
      </c>
      <c r="AY247" s="164" t="s">
        <v>123</v>
      </c>
    </row>
    <row r="248" spans="1:65" s="16" customFormat="1">
      <c r="B248" s="179"/>
      <c r="D248" s="156" t="s">
        <v>135</v>
      </c>
      <c r="E248" s="180" t="s">
        <v>1</v>
      </c>
      <c r="F248" s="181" t="s">
        <v>146</v>
      </c>
      <c r="H248" s="182">
        <v>4.0199999999999996</v>
      </c>
      <c r="I248" s="183"/>
      <c r="L248" s="179"/>
      <c r="M248" s="184"/>
      <c r="N248" s="185"/>
      <c r="O248" s="185"/>
      <c r="P248" s="185"/>
      <c r="Q248" s="185"/>
      <c r="R248" s="185"/>
      <c r="S248" s="185"/>
      <c r="T248" s="186"/>
      <c r="AT248" s="180" t="s">
        <v>135</v>
      </c>
      <c r="AU248" s="180" t="s">
        <v>81</v>
      </c>
      <c r="AV248" s="16" t="s">
        <v>129</v>
      </c>
      <c r="AW248" s="16" t="s">
        <v>31</v>
      </c>
      <c r="AX248" s="16" t="s">
        <v>79</v>
      </c>
      <c r="AY248" s="180" t="s">
        <v>123</v>
      </c>
    </row>
    <row r="249" spans="1:65" s="2" customFormat="1" ht="16.5" customHeight="1">
      <c r="A249" s="33"/>
      <c r="B249" s="140"/>
      <c r="C249" s="141" t="s">
        <v>312</v>
      </c>
      <c r="D249" s="141" t="s">
        <v>125</v>
      </c>
      <c r="E249" s="142" t="s">
        <v>313</v>
      </c>
      <c r="F249" s="143" t="s">
        <v>314</v>
      </c>
      <c r="G249" s="144" t="s">
        <v>218</v>
      </c>
      <c r="H249" s="145">
        <v>4.0199999999999996</v>
      </c>
      <c r="I249" s="146"/>
      <c r="J249" s="147">
        <f>ROUND(I249*H249,2)</f>
        <v>0</v>
      </c>
      <c r="K249" s="148"/>
      <c r="L249" s="34"/>
      <c r="M249" s="149" t="s">
        <v>1</v>
      </c>
      <c r="N249" s="150" t="s">
        <v>39</v>
      </c>
      <c r="O249" s="59"/>
      <c r="P249" s="151">
        <f>O249*H249</f>
        <v>0</v>
      </c>
      <c r="Q249" s="151">
        <v>0</v>
      </c>
      <c r="R249" s="151">
        <f>Q249*H249</f>
        <v>0</v>
      </c>
      <c r="S249" s="151">
        <v>0</v>
      </c>
      <c r="T249" s="15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3" t="s">
        <v>129</v>
      </c>
      <c r="AT249" s="153" t="s">
        <v>125</v>
      </c>
      <c r="AU249" s="153" t="s">
        <v>81</v>
      </c>
      <c r="AY249" s="18" t="s">
        <v>123</v>
      </c>
      <c r="BE249" s="154">
        <f>IF(N249="základní",J249,0)</f>
        <v>0</v>
      </c>
      <c r="BF249" s="154">
        <f>IF(N249="snížená",J249,0)</f>
        <v>0</v>
      </c>
      <c r="BG249" s="154">
        <f>IF(N249="zákl. přenesená",J249,0)</f>
        <v>0</v>
      </c>
      <c r="BH249" s="154">
        <f>IF(N249="sníž. přenesená",J249,0)</f>
        <v>0</v>
      </c>
      <c r="BI249" s="154">
        <f>IF(N249="nulová",J249,0)</f>
        <v>0</v>
      </c>
      <c r="BJ249" s="18" t="s">
        <v>79</v>
      </c>
      <c r="BK249" s="154">
        <f>ROUND(I249*H249,2)</f>
        <v>0</v>
      </c>
      <c r="BL249" s="18" t="s">
        <v>129</v>
      </c>
      <c r="BM249" s="153" t="s">
        <v>315</v>
      </c>
    </row>
    <row r="250" spans="1:65" s="2" customFormat="1" ht="16.5" customHeight="1">
      <c r="A250" s="33"/>
      <c r="B250" s="140"/>
      <c r="C250" s="141" t="s">
        <v>316</v>
      </c>
      <c r="D250" s="141" t="s">
        <v>125</v>
      </c>
      <c r="E250" s="142" t="s">
        <v>317</v>
      </c>
      <c r="F250" s="143" t="s">
        <v>318</v>
      </c>
      <c r="G250" s="144" t="s">
        <v>199</v>
      </c>
      <c r="H250" s="145">
        <v>0.19600000000000001</v>
      </c>
      <c r="I250" s="146"/>
      <c r="J250" s="147">
        <f>ROUND(I250*H250,2)</f>
        <v>0</v>
      </c>
      <c r="K250" s="148"/>
      <c r="L250" s="34"/>
      <c r="M250" s="149" t="s">
        <v>1</v>
      </c>
      <c r="N250" s="150" t="s">
        <v>39</v>
      </c>
      <c r="O250" s="59"/>
      <c r="P250" s="151">
        <f>O250*H250</f>
        <v>0</v>
      </c>
      <c r="Q250" s="151">
        <v>1.06277</v>
      </c>
      <c r="R250" s="151">
        <f>Q250*H250</f>
        <v>0.20830292</v>
      </c>
      <c r="S250" s="151">
        <v>0</v>
      </c>
      <c r="T250" s="15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3" t="s">
        <v>129</v>
      </c>
      <c r="AT250" s="153" t="s">
        <v>125</v>
      </c>
      <c r="AU250" s="153" t="s">
        <v>81</v>
      </c>
      <c r="AY250" s="18" t="s">
        <v>123</v>
      </c>
      <c r="BE250" s="154">
        <f>IF(N250="základní",J250,0)</f>
        <v>0</v>
      </c>
      <c r="BF250" s="154">
        <f>IF(N250="snížená",J250,0)</f>
        <v>0</v>
      </c>
      <c r="BG250" s="154">
        <f>IF(N250="zákl. přenesená",J250,0)</f>
        <v>0</v>
      </c>
      <c r="BH250" s="154">
        <f>IF(N250="sníž. přenesená",J250,0)</f>
        <v>0</v>
      </c>
      <c r="BI250" s="154">
        <f>IF(N250="nulová",J250,0)</f>
        <v>0</v>
      </c>
      <c r="BJ250" s="18" t="s">
        <v>79</v>
      </c>
      <c r="BK250" s="154">
        <f>ROUND(I250*H250,2)</f>
        <v>0</v>
      </c>
      <c r="BL250" s="18" t="s">
        <v>129</v>
      </c>
      <c r="BM250" s="153" t="s">
        <v>319</v>
      </c>
    </row>
    <row r="251" spans="1:65" s="14" customFormat="1">
      <c r="B251" s="163"/>
      <c r="D251" s="156" t="s">
        <v>135</v>
      </c>
      <c r="E251" s="164" t="s">
        <v>1</v>
      </c>
      <c r="F251" s="165" t="s">
        <v>320</v>
      </c>
      <c r="H251" s="166">
        <v>0.19600000000000001</v>
      </c>
      <c r="I251" s="167"/>
      <c r="L251" s="163"/>
      <c r="M251" s="168"/>
      <c r="N251" s="169"/>
      <c r="O251" s="169"/>
      <c r="P251" s="169"/>
      <c r="Q251" s="169"/>
      <c r="R251" s="169"/>
      <c r="S251" s="169"/>
      <c r="T251" s="170"/>
      <c r="AT251" s="164" t="s">
        <v>135</v>
      </c>
      <c r="AU251" s="164" t="s">
        <v>81</v>
      </c>
      <c r="AV251" s="14" t="s">
        <v>81</v>
      </c>
      <c r="AW251" s="14" t="s">
        <v>31</v>
      </c>
      <c r="AX251" s="14" t="s">
        <v>74</v>
      </c>
      <c r="AY251" s="164" t="s">
        <v>123</v>
      </c>
    </row>
    <row r="252" spans="1:65" s="16" customFormat="1">
      <c r="B252" s="179"/>
      <c r="D252" s="156" t="s">
        <v>135</v>
      </c>
      <c r="E252" s="180" t="s">
        <v>1</v>
      </c>
      <c r="F252" s="181" t="s">
        <v>146</v>
      </c>
      <c r="H252" s="182">
        <v>0.19600000000000001</v>
      </c>
      <c r="I252" s="183"/>
      <c r="L252" s="179"/>
      <c r="M252" s="184"/>
      <c r="N252" s="185"/>
      <c r="O252" s="185"/>
      <c r="P252" s="185"/>
      <c r="Q252" s="185"/>
      <c r="R252" s="185"/>
      <c r="S252" s="185"/>
      <c r="T252" s="186"/>
      <c r="AT252" s="180" t="s">
        <v>135</v>
      </c>
      <c r="AU252" s="180" t="s">
        <v>81</v>
      </c>
      <c r="AV252" s="16" t="s">
        <v>129</v>
      </c>
      <c r="AW252" s="16" t="s">
        <v>31</v>
      </c>
      <c r="AX252" s="16" t="s">
        <v>79</v>
      </c>
      <c r="AY252" s="180" t="s">
        <v>123</v>
      </c>
    </row>
    <row r="253" spans="1:65" s="2" customFormat="1" ht="33" customHeight="1">
      <c r="A253" s="33"/>
      <c r="B253" s="140"/>
      <c r="C253" s="141" t="s">
        <v>321</v>
      </c>
      <c r="D253" s="141" t="s">
        <v>125</v>
      </c>
      <c r="E253" s="142" t="s">
        <v>322</v>
      </c>
      <c r="F253" s="143" t="s">
        <v>323</v>
      </c>
      <c r="G253" s="144" t="s">
        <v>218</v>
      </c>
      <c r="H253" s="145">
        <v>28.35</v>
      </c>
      <c r="I253" s="146"/>
      <c r="J253" s="147">
        <f>ROUND(I253*H253,2)</f>
        <v>0</v>
      </c>
      <c r="K253" s="148"/>
      <c r="L253" s="34"/>
      <c r="M253" s="149" t="s">
        <v>1</v>
      </c>
      <c r="N253" s="150" t="s">
        <v>39</v>
      </c>
      <c r="O253" s="59"/>
      <c r="P253" s="151">
        <f>O253*H253</f>
        <v>0</v>
      </c>
      <c r="Q253" s="151">
        <v>1.0203599999999999</v>
      </c>
      <c r="R253" s="151">
        <f>Q253*H253</f>
        <v>28.927205999999998</v>
      </c>
      <c r="S253" s="151">
        <v>0</v>
      </c>
      <c r="T253" s="15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3" t="s">
        <v>129</v>
      </c>
      <c r="AT253" s="153" t="s">
        <v>125</v>
      </c>
      <c r="AU253" s="153" t="s">
        <v>81</v>
      </c>
      <c r="AY253" s="18" t="s">
        <v>123</v>
      </c>
      <c r="BE253" s="154">
        <f>IF(N253="základní",J253,0)</f>
        <v>0</v>
      </c>
      <c r="BF253" s="154">
        <f>IF(N253="snížená",J253,0)</f>
        <v>0</v>
      </c>
      <c r="BG253" s="154">
        <f>IF(N253="zákl. přenesená",J253,0)</f>
        <v>0</v>
      </c>
      <c r="BH253" s="154">
        <f>IF(N253="sníž. přenesená",J253,0)</f>
        <v>0</v>
      </c>
      <c r="BI253" s="154">
        <f>IF(N253="nulová",J253,0)</f>
        <v>0</v>
      </c>
      <c r="BJ253" s="18" t="s">
        <v>79</v>
      </c>
      <c r="BK253" s="154">
        <f>ROUND(I253*H253,2)</f>
        <v>0</v>
      </c>
      <c r="BL253" s="18" t="s">
        <v>129</v>
      </c>
      <c r="BM253" s="153" t="s">
        <v>324</v>
      </c>
    </row>
    <row r="254" spans="1:65" s="14" customFormat="1">
      <c r="B254" s="163"/>
      <c r="D254" s="156" t="s">
        <v>135</v>
      </c>
      <c r="E254" s="164" t="s">
        <v>1</v>
      </c>
      <c r="F254" s="165" t="s">
        <v>325</v>
      </c>
      <c r="H254" s="166">
        <v>28.35</v>
      </c>
      <c r="I254" s="167"/>
      <c r="L254" s="163"/>
      <c r="M254" s="168"/>
      <c r="N254" s="169"/>
      <c r="O254" s="169"/>
      <c r="P254" s="169"/>
      <c r="Q254" s="169"/>
      <c r="R254" s="169"/>
      <c r="S254" s="169"/>
      <c r="T254" s="170"/>
      <c r="AT254" s="164" t="s">
        <v>135</v>
      </c>
      <c r="AU254" s="164" t="s">
        <v>81</v>
      </c>
      <c r="AV254" s="14" t="s">
        <v>81</v>
      </c>
      <c r="AW254" s="14" t="s">
        <v>31</v>
      </c>
      <c r="AX254" s="14" t="s">
        <v>74</v>
      </c>
      <c r="AY254" s="164" t="s">
        <v>123</v>
      </c>
    </row>
    <row r="255" spans="1:65" s="16" customFormat="1">
      <c r="B255" s="179"/>
      <c r="D255" s="156" t="s">
        <v>135</v>
      </c>
      <c r="E255" s="180" t="s">
        <v>1</v>
      </c>
      <c r="F255" s="181" t="s">
        <v>146</v>
      </c>
      <c r="H255" s="182">
        <v>28.35</v>
      </c>
      <c r="I255" s="183"/>
      <c r="L255" s="179"/>
      <c r="M255" s="184"/>
      <c r="N255" s="185"/>
      <c r="O255" s="185"/>
      <c r="P255" s="185"/>
      <c r="Q255" s="185"/>
      <c r="R255" s="185"/>
      <c r="S255" s="185"/>
      <c r="T255" s="186"/>
      <c r="AT255" s="180" t="s">
        <v>135</v>
      </c>
      <c r="AU255" s="180" t="s">
        <v>81</v>
      </c>
      <c r="AV255" s="16" t="s">
        <v>129</v>
      </c>
      <c r="AW255" s="16" t="s">
        <v>31</v>
      </c>
      <c r="AX255" s="16" t="s">
        <v>79</v>
      </c>
      <c r="AY255" s="180" t="s">
        <v>123</v>
      </c>
    </row>
    <row r="256" spans="1:65" s="2" customFormat="1" ht="24.2" customHeight="1">
      <c r="A256" s="33"/>
      <c r="B256" s="140"/>
      <c r="C256" s="141" t="s">
        <v>326</v>
      </c>
      <c r="D256" s="141" t="s">
        <v>125</v>
      </c>
      <c r="E256" s="142" t="s">
        <v>327</v>
      </c>
      <c r="F256" s="143" t="s">
        <v>328</v>
      </c>
      <c r="G256" s="144" t="s">
        <v>199</v>
      </c>
      <c r="H256" s="145">
        <v>0.55600000000000005</v>
      </c>
      <c r="I256" s="146"/>
      <c r="J256" s="147">
        <f>ROUND(I256*H256,2)</f>
        <v>0</v>
      </c>
      <c r="K256" s="148"/>
      <c r="L256" s="34"/>
      <c r="M256" s="149" t="s">
        <v>1</v>
      </c>
      <c r="N256" s="150" t="s">
        <v>39</v>
      </c>
      <c r="O256" s="59"/>
      <c r="P256" s="151">
        <f>O256*H256</f>
        <v>0</v>
      </c>
      <c r="Q256" s="151">
        <v>1.0593999999999999</v>
      </c>
      <c r="R256" s="151">
        <f>Q256*H256</f>
        <v>0.58902639999999995</v>
      </c>
      <c r="S256" s="151">
        <v>0</v>
      </c>
      <c r="T256" s="15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3" t="s">
        <v>129</v>
      </c>
      <c r="AT256" s="153" t="s">
        <v>125</v>
      </c>
      <c r="AU256" s="153" t="s">
        <v>81</v>
      </c>
      <c r="AY256" s="18" t="s">
        <v>123</v>
      </c>
      <c r="BE256" s="154">
        <f>IF(N256="základní",J256,0)</f>
        <v>0</v>
      </c>
      <c r="BF256" s="154">
        <f>IF(N256="snížená",J256,0)</f>
        <v>0</v>
      </c>
      <c r="BG256" s="154">
        <f>IF(N256="zákl. přenesená",J256,0)</f>
        <v>0</v>
      </c>
      <c r="BH256" s="154">
        <f>IF(N256="sníž. přenesená",J256,0)</f>
        <v>0</v>
      </c>
      <c r="BI256" s="154">
        <f>IF(N256="nulová",J256,0)</f>
        <v>0</v>
      </c>
      <c r="BJ256" s="18" t="s">
        <v>79</v>
      </c>
      <c r="BK256" s="154">
        <f>ROUND(I256*H256,2)</f>
        <v>0</v>
      </c>
      <c r="BL256" s="18" t="s">
        <v>129</v>
      </c>
      <c r="BM256" s="153" t="s">
        <v>329</v>
      </c>
    </row>
    <row r="257" spans="1:65" s="13" customFormat="1" ht="22.5">
      <c r="B257" s="155"/>
      <c r="D257" s="156" t="s">
        <v>135</v>
      </c>
      <c r="E257" s="157" t="s">
        <v>1</v>
      </c>
      <c r="F257" s="158" t="s">
        <v>330</v>
      </c>
      <c r="H257" s="157" t="s">
        <v>1</v>
      </c>
      <c r="I257" s="159"/>
      <c r="L257" s="155"/>
      <c r="M257" s="160"/>
      <c r="N257" s="161"/>
      <c r="O257" s="161"/>
      <c r="P257" s="161"/>
      <c r="Q257" s="161"/>
      <c r="R257" s="161"/>
      <c r="S257" s="161"/>
      <c r="T257" s="162"/>
      <c r="AT257" s="157" t="s">
        <v>135</v>
      </c>
      <c r="AU257" s="157" t="s">
        <v>81</v>
      </c>
      <c r="AV257" s="13" t="s">
        <v>79</v>
      </c>
      <c r="AW257" s="13" t="s">
        <v>31</v>
      </c>
      <c r="AX257" s="13" t="s">
        <v>74</v>
      </c>
      <c r="AY257" s="157" t="s">
        <v>123</v>
      </c>
    </row>
    <row r="258" spans="1:65" s="14" customFormat="1">
      <c r="B258" s="163"/>
      <c r="D258" s="156" t="s">
        <v>135</v>
      </c>
      <c r="E258" s="164" t="s">
        <v>1</v>
      </c>
      <c r="F258" s="165" t="s">
        <v>331</v>
      </c>
      <c r="H258" s="166">
        <v>0.55600000000000005</v>
      </c>
      <c r="I258" s="167"/>
      <c r="L258" s="163"/>
      <c r="M258" s="168"/>
      <c r="N258" s="169"/>
      <c r="O258" s="169"/>
      <c r="P258" s="169"/>
      <c r="Q258" s="169"/>
      <c r="R258" s="169"/>
      <c r="S258" s="169"/>
      <c r="T258" s="170"/>
      <c r="AT258" s="164" t="s">
        <v>135</v>
      </c>
      <c r="AU258" s="164" t="s">
        <v>81</v>
      </c>
      <c r="AV258" s="14" t="s">
        <v>81</v>
      </c>
      <c r="AW258" s="14" t="s">
        <v>31</v>
      </c>
      <c r="AX258" s="14" t="s">
        <v>74</v>
      </c>
      <c r="AY258" s="164" t="s">
        <v>123</v>
      </c>
    </row>
    <row r="259" spans="1:65" s="16" customFormat="1">
      <c r="B259" s="179"/>
      <c r="D259" s="156" t="s">
        <v>135</v>
      </c>
      <c r="E259" s="180" t="s">
        <v>1</v>
      </c>
      <c r="F259" s="181" t="s">
        <v>146</v>
      </c>
      <c r="H259" s="182">
        <v>0.55600000000000005</v>
      </c>
      <c r="I259" s="183"/>
      <c r="L259" s="179"/>
      <c r="M259" s="184"/>
      <c r="N259" s="185"/>
      <c r="O259" s="185"/>
      <c r="P259" s="185"/>
      <c r="Q259" s="185"/>
      <c r="R259" s="185"/>
      <c r="S259" s="185"/>
      <c r="T259" s="186"/>
      <c r="AT259" s="180" t="s">
        <v>135</v>
      </c>
      <c r="AU259" s="180" t="s">
        <v>81</v>
      </c>
      <c r="AV259" s="16" t="s">
        <v>129</v>
      </c>
      <c r="AW259" s="16" t="s">
        <v>31</v>
      </c>
      <c r="AX259" s="16" t="s">
        <v>79</v>
      </c>
      <c r="AY259" s="180" t="s">
        <v>123</v>
      </c>
    </row>
    <row r="260" spans="1:65" s="2" customFormat="1" ht="33" customHeight="1">
      <c r="A260" s="33"/>
      <c r="B260" s="140"/>
      <c r="C260" s="141" t="s">
        <v>332</v>
      </c>
      <c r="D260" s="141" t="s">
        <v>125</v>
      </c>
      <c r="E260" s="142" t="s">
        <v>333</v>
      </c>
      <c r="F260" s="143" t="s">
        <v>334</v>
      </c>
      <c r="G260" s="144" t="s">
        <v>335</v>
      </c>
      <c r="H260" s="145">
        <v>1</v>
      </c>
      <c r="I260" s="146"/>
      <c r="J260" s="147">
        <f>ROUND(I260*H260,2)</f>
        <v>0</v>
      </c>
      <c r="K260" s="148"/>
      <c r="L260" s="34"/>
      <c r="M260" s="149" t="s">
        <v>1</v>
      </c>
      <c r="N260" s="150" t="s">
        <v>39</v>
      </c>
      <c r="O260" s="59"/>
      <c r="P260" s="151">
        <f>O260*H260</f>
        <v>0</v>
      </c>
      <c r="Q260" s="151">
        <v>0</v>
      </c>
      <c r="R260" s="151">
        <f>Q260*H260</f>
        <v>0</v>
      </c>
      <c r="S260" s="151">
        <v>0</v>
      </c>
      <c r="T260" s="15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3" t="s">
        <v>129</v>
      </c>
      <c r="AT260" s="153" t="s">
        <v>125</v>
      </c>
      <c r="AU260" s="153" t="s">
        <v>81</v>
      </c>
      <c r="AY260" s="18" t="s">
        <v>123</v>
      </c>
      <c r="BE260" s="154">
        <f>IF(N260="základní",J260,0)</f>
        <v>0</v>
      </c>
      <c r="BF260" s="154">
        <f>IF(N260="snížená",J260,0)</f>
        <v>0</v>
      </c>
      <c r="BG260" s="154">
        <f>IF(N260="zákl. přenesená",J260,0)</f>
        <v>0</v>
      </c>
      <c r="BH260" s="154">
        <f>IF(N260="sníž. přenesená",J260,0)</f>
        <v>0</v>
      </c>
      <c r="BI260" s="154">
        <f>IF(N260="nulová",J260,0)</f>
        <v>0</v>
      </c>
      <c r="BJ260" s="18" t="s">
        <v>79</v>
      </c>
      <c r="BK260" s="154">
        <f>ROUND(I260*H260,2)</f>
        <v>0</v>
      </c>
      <c r="BL260" s="18" t="s">
        <v>129</v>
      </c>
      <c r="BM260" s="153" t="s">
        <v>336</v>
      </c>
    </row>
    <row r="261" spans="1:65" s="13" customFormat="1" ht="22.5">
      <c r="B261" s="155"/>
      <c r="D261" s="156" t="s">
        <v>135</v>
      </c>
      <c r="E261" s="157" t="s">
        <v>1</v>
      </c>
      <c r="F261" s="158" t="s">
        <v>337</v>
      </c>
      <c r="H261" s="157" t="s">
        <v>1</v>
      </c>
      <c r="I261" s="159"/>
      <c r="L261" s="155"/>
      <c r="M261" s="160"/>
      <c r="N261" s="161"/>
      <c r="O261" s="161"/>
      <c r="P261" s="161"/>
      <c r="Q261" s="161"/>
      <c r="R261" s="161"/>
      <c r="S261" s="161"/>
      <c r="T261" s="162"/>
      <c r="AT261" s="157" t="s">
        <v>135</v>
      </c>
      <c r="AU261" s="157" t="s">
        <v>81</v>
      </c>
      <c r="AV261" s="13" t="s">
        <v>79</v>
      </c>
      <c r="AW261" s="13" t="s">
        <v>31</v>
      </c>
      <c r="AX261" s="13" t="s">
        <v>74</v>
      </c>
      <c r="AY261" s="157" t="s">
        <v>123</v>
      </c>
    </row>
    <row r="262" spans="1:65" s="13" customFormat="1">
      <c r="B262" s="155"/>
      <c r="D262" s="156" t="s">
        <v>135</v>
      </c>
      <c r="E262" s="157" t="s">
        <v>1</v>
      </c>
      <c r="F262" s="158" t="s">
        <v>338</v>
      </c>
      <c r="H262" s="157" t="s">
        <v>1</v>
      </c>
      <c r="I262" s="159"/>
      <c r="L262" s="155"/>
      <c r="M262" s="160"/>
      <c r="N262" s="161"/>
      <c r="O262" s="161"/>
      <c r="P262" s="161"/>
      <c r="Q262" s="161"/>
      <c r="R262" s="161"/>
      <c r="S262" s="161"/>
      <c r="T262" s="162"/>
      <c r="AT262" s="157" t="s">
        <v>135</v>
      </c>
      <c r="AU262" s="157" t="s">
        <v>81</v>
      </c>
      <c r="AV262" s="13" t="s">
        <v>79</v>
      </c>
      <c r="AW262" s="13" t="s">
        <v>31</v>
      </c>
      <c r="AX262" s="13" t="s">
        <v>74</v>
      </c>
      <c r="AY262" s="157" t="s">
        <v>123</v>
      </c>
    </row>
    <row r="263" spans="1:65" s="13" customFormat="1">
      <c r="B263" s="155"/>
      <c r="D263" s="156" t="s">
        <v>135</v>
      </c>
      <c r="E263" s="157" t="s">
        <v>1</v>
      </c>
      <c r="F263" s="158" t="s">
        <v>339</v>
      </c>
      <c r="H263" s="157" t="s">
        <v>1</v>
      </c>
      <c r="I263" s="159"/>
      <c r="L263" s="155"/>
      <c r="M263" s="160"/>
      <c r="N263" s="161"/>
      <c r="O263" s="161"/>
      <c r="P263" s="161"/>
      <c r="Q263" s="161"/>
      <c r="R263" s="161"/>
      <c r="S263" s="161"/>
      <c r="T263" s="162"/>
      <c r="AT263" s="157" t="s">
        <v>135</v>
      </c>
      <c r="AU263" s="157" t="s">
        <v>81</v>
      </c>
      <c r="AV263" s="13" t="s">
        <v>79</v>
      </c>
      <c r="AW263" s="13" t="s">
        <v>31</v>
      </c>
      <c r="AX263" s="13" t="s">
        <v>74</v>
      </c>
      <c r="AY263" s="157" t="s">
        <v>123</v>
      </c>
    </row>
    <row r="264" spans="1:65" s="13" customFormat="1">
      <c r="B264" s="155"/>
      <c r="D264" s="156" t="s">
        <v>135</v>
      </c>
      <c r="E264" s="157" t="s">
        <v>1</v>
      </c>
      <c r="F264" s="158" t="s">
        <v>340</v>
      </c>
      <c r="H264" s="157" t="s">
        <v>1</v>
      </c>
      <c r="I264" s="159"/>
      <c r="L264" s="155"/>
      <c r="M264" s="160"/>
      <c r="N264" s="161"/>
      <c r="O264" s="161"/>
      <c r="P264" s="161"/>
      <c r="Q264" s="161"/>
      <c r="R264" s="161"/>
      <c r="S264" s="161"/>
      <c r="T264" s="162"/>
      <c r="AT264" s="157" t="s">
        <v>135</v>
      </c>
      <c r="AU264" s="157" t="s">
        <v>81</v>
      </c>
      <c r="AV264" s="13" t="s">
        <v>79</v>
      </c>
      <c r="AW264" s="13" t="s">
        <v>31</v>
      </c>
      <c r="AX264" s="13" t="s">
        <v>74</v>
      </c>
      <c r="AY264" s="157" t="s">
        <v>123</v>
      </c>
    </row>
    <row r="265" spans="1:65" s="13" customFormat="1">
      <c r="B265" s="155"/>
      <c r="D265" s="156" t="s">
        <v>135</v>
      </c>
      <c r="E265" s="157" t="s">
        <v>1</v>
      </c>
      <c r="F265" s="158" t="s">
        <v>341</v>
      </c>
      <c r="H265" s="157" t="s">
        <v>1</v>
      </c>
      <c r="I265" s="159"/>
      <c r="L265" s="155"/>
      <c r="M265" s="160"/>
      <c r="N265" s="161"/>
      <c r="O265" s="161"/>
      <c r="P265" s="161"/>
      <c r="Q265" s="161"/>
      <c r="R265" s="161"/>
      <c r="S265" s="161"/>
      <c r="T265" s="162"/>
      <c r="AT265" s="157" t="s">
        <v>135</v>
      </c>
      <c r="AU265" s="157" t="s">
        <v>81</v>
      </c>
      <c r="AV265" s="13" t="s">
        <v>79</v>
      </c>
      <c r="AW265" s="13" t="s">
        <v>31</v>
      </c>
      <c r="AX265" s="13" t="s">
        <v>74</v>
      </c>
      <c r="AY265" s="157" t="s">
        <v>123</v>
      </c>
    </row>
    <row r="266" spans="1:65" s="14" customFormat="1">
      <c r="B266" s="163"/>
      <c r="D266" s="156" t="s">
        <v>135</v>
      </c>
      <c r="E266" s="164" t="s">
        <v>1</v>
      </c>
      <c r="F266" s="165" t="s">
        <v>79</v>
      </c>
      <c r="H266" s="166">
        <v>1</v>
      </c>
      <c r="I266" s="167"/>
      <c r="L266" s="163"/>
      <c r="M266" s="168"/>
      <c r="N266" s="169"/>
      <c r="O266" s="169"/>
      <c r="P266" s="169"/>
      <c r="Q266" s="169"/>
      <c r="R266" s="169"/>
      <c r="S266" s="169"/>
      <c r="T266" s="170"/>
      <c r="AT266" s="164" t="s">
        <v>135</v>
      </c>
      <c r="AU266" s="164" t="s">
        <v>81</v>
      </c>
      <c r="AV266" s="14" t="s">
        <v>81</v>
      </c>
      <c r="AW266" s="14" t="s">
        <v>31</v>
      </c>
      <c r="AX266" s="14" t="s">
        <v>74</v>
      </c>
      <c r="AY266" s="164" t="s">
        <v>123</v>
      </c>
    </row>
    <row r="267" spans="1:65" s="16" customFormat="1">
      <c r="B267" s="179"/>
      <c r="D267" s="156" t="s">
        <v>135</v>
      </c>
      <c r="E267" s="180" t="s">
        <v>1</v>
      </c>
      <c r="F267" s="181" t="s">
        <v>146</v>
      </c>
      <c r="H267" s="182">
        <v>1</v>
      </c>
      <c r="I267" s="183"/>
      <c r="L267" s="179"/>
      <c r="M267" s="184"/>
      <c r="N267" s="185"/>
      <c r="O267" s="185"/>
      <c r="P267" s="185"/>
      <c r="Q267" s="185"/>
      <c r="R267" s="185"/>
      <c r="S267" s="185"/>
      <c r="T267" s="186"/>
      <c r="AT267" s="180" t="s">
        <v>135</v>
      </c>
      <c r="AU267" s="180" t="s">
        <v>81</v>
      </c>
      <c r="AV267" s="16" t="s">
        <v>129</v>
      </c>
      <c r="AW267" s="16" t="s">
        <v>31</v>
      </c>
      <c r="AX267" s="16" t="s">
        <v>79</v>
      </c>
      <c r="AY267" s="180" t="s">
        <v>123</v>
      </c>
    </row>
    <row r="268" spans="1:65" s="12" customFormat="1" ht="22.9" customHeight="1">
      <c r="B268" s="127"/>
      <c r="D268" s="128" t="s">
        <v>73</v>
      </c>
      <c r="E268" s="138" t="s">
        <v>129</v>
      </c>
      <c r="F268" s="138" t="s">
        <v>342</v>
      </c>
      <c r="I268" s="130"/>
      <c r="J268" s="139">
        <f>BK268</f>
        <v>0</v>
      </c>
      <c r="L268" s="127"/>
      <c r="M268" s="132"/>
      <c r="N268" s="133"/>
      <c r="O268" s="133"/>
      <c r="P268" s="134">
        <f>SUM(P269:P278)</f>
        <v>0</v>
      </c>
      <c r="Q268" s="133"/>
      <c r="R268" s="134">
        <f>SUM(R269:R278)</f>
        <v>6.3705506499999993</v>
      </c>
      <c r="S268" s="133"/>
      <c r="T268" s="135">
        <f>SUM(T269:T278)</f>
        <v>0</v>
      </c>
      <c r="AR268" s="128" t="s">
        <v>79</v>
      </c>
      <c r="AT268" s="136" t="s">
        <v>73</v>
      </c>
      <c r="AU268" s="136" t="s">
        <v>79</v>
      </c>
      <c r="AY268" s="128" t="s">
        <v>123</v>
      </c>
      <c r="BK268" s="137">
        <f>SUM(BK269:BK278)</f>
        <v>0</v>
      </c>
    </row>
    <row r="269" spans="1:65" s="2" customFormat="1" ht="16.5" customHeight="1">
      <c r="A269" s="33"/>
      <c r="B269" s="140"/>
      <c r="C269" s="141" t="s">
        <v>343</v>
      </c>
      <c r="D269" s="141" t="s">
        <v>125</v>
      </c>
      <c r="E269" s="142" t="s">
        <v>344</v>
      </c>
      <c r="F269" s="143" t="s">
        <v>345</v>
      </c>
      <c r="G269" s="144" t="s">
        <v>133</v>
      </c>
      <c r="H269" s="145">
        <v>2.4649999999999999</v>
      </c>
      <c r="I269" s="146"/>
      <c r="J269" s="147">
        <f>ROUND(I269*H269,2)</f>
        <v>0</v>
      </c>
      <c r="K269" s="148"/>
      <c r="L269" s="34"/>
      <c r="M269" s="149" t="s">
        <v>1</v>
      </c>
      <c r="N269" s="150" t="s">
        <v>39</v>
      </c>
      <c r="O269" s="59"/>
      <c r="P269" s="151">
        <f>O269*H269</f>
        <v>0</v>
      </c>
      <c r="Q269" s="151">
        <v>2.5020099999999998</v>
      </c>
      <c r="R269" s="151">
        <f>Q269*H269</f>
        <v>6.1674546499999989</v>
      </c>
      <c r="S269" s="151">
        <v>0</v>
      </c>
      <c r="T269" s="15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53" t="s">
        <v>129</v>
      </c>
      <c r="AT269" s="153" t="s">
        <v>125</v>
      </c>
      <c r="AU269" s="153" t="s">
        <v>81</v>
      </c>
      <c r="AY269" s="18" t="s">
        <v>123</v>
      </c>
      <c r="BE269" s="154">
        <f>IF(N269="základní",J269,0)</f>
        <v>0</v>
      </c>
      <c r="BF269" s="154">
        <f>IF(N269="snížená",J269,0)</f>
        <v>0</v>
      </c>
      <c r="BG269" s="154">
        <f>IF(N269="zákl. přenesená",J269,0)</f>
        <v>0</v>
      </c>
      <c r="BH269" s="154">
        <f>IF(N269="sníž. přenesená",J269,0)</f>
        <v>0</v>
      </c>
      <c r="BI269" s="154">
        <f>IF(N269="nulová",J269,0)</f>
        <v>0</v>
      </c>
      <c r="BJ269" s="18" t="s">
        <v>79</v>
      </c>
      <c r="BK269" s="154">
        <f>ROUND(I269*H269,2)</f>
        <v>0</v>
      </c>
      <c r="BL269" s="18" t="s">
        <v>129</v>
      </c>
      <c r="BM269" s="153" t="s">
        <v>346</v>
      </c>
    </row>
    <row r="270" spans="1:65" s="14" customFormat="1">
      <c r="B270" s="163"/>
      <c r="D270" s="156" t="s">
        <v>135</v>
      </c>
      <c r="E270" s="164" t="s">
        <v>1</v>
      </c>
      <c r="F270" s="165" t="s">
        <v>347</v>
      </c>
      <c r="H270" s="166">
        <v>2.4649999999999999</v>
      </c>
      <c r="I270" s="167"/>
      <c r="L270" s="163"/>
      <c r="M270" s="168"/>
      <c r="N270" s="169"/>
      <c r="O270" s="169"/>
      <c r="P270" s="169"/>
      <c r="Q270" s="169"/>
      <c r="R270" s="169"/>
      <c r="S270" s="169"/>
      <c r="T270" s="170"/>
      <c r="AT270" s="164" t="s">
        <v>135</v>
      </c>
      <c r="AU270" s="164" t="s">
        <v>81</v>
      </c>
      <c r="AV270" s="14" t="s">
        <v>81</v>
      </c>
      <c r="AW270" s="14" t="s">
        <v>31</v>
      </c>
      <c r="AX270" s="14" t="s">
        <v>74</v>
      </c>
      <c r="AY270" s="164" t="s">
        <v>123</v>
      </c>
    </row>
    <row r="271" spans="1:65" s="16" customFormat="1">
      <c r="B271" s="179"/>
      <c r="D271" s="156" t="s">
        <v>135</v>
      </c>
      <c r="E271" s="180" t="s">
        <v>1</v>
      </c>
      <c r="F271" s="181" t="s">
        <v>146</v>
      </c>
      <c r="H271" s="182">
        <v>2.4649999999999999</v>
      </c>
      <c r="I271" s="183"/>
      <c r="L271" s="179"/>
      <c r="M271" s="184"/>
      <c r="N271" s="185"/>
      <c r="O271" s="185"/>
      <c r="P271" s="185"/>
      <c r="Q271" s="185"/>
      <c r="R271" s="185"/>
      <c r="S271" s="185"/>
      <c r="T271" s="186"/>
      <c r="AT271" s="180" t="s">
        <v>135</v>
      </c>
      <c r="AU271" s="180" t="s">
        <v>81</v>
      </c>
      <c r="AV271" s="16" t="s">
        <v>129</v>
      </c>
      <c r="AW271" s="16" t="s">
        <v>31</v>
      </c>
      <c r="AX271" s="16" t="s">
        <v>79</v>
      </c>
      <c r="AY271" s="180" t="s">
        <v>123</v>
      </c>
    </row>
    <row r="272" spans="1:65" s="2" customFormat="1" ht="24.2" customHeight="1">
      <c r="A272" s="33"/>
      <c r="B272" s="140"/>
      <c r="C272" s="141" t="s">
        <v>348</v>
      </c>
      <c r="D272" s="141" t="s">
        <v>125</v>
      </c>
      <c r="E272" s="142" t="s">
        <v>349</v>
      </c>
      <c r="F272" s="143" t="s">
        <v>350</v>
      </c>
      <c r="G272" s="144" t="s">
        <v>218</v>
      </c>
      <c r="H272" s="145">
        <v>4.8</v>
      </c>
      <c r="I272" s="146"/>
      <c r="J272" s="147">
        <f>ROUND(I272*H272,2)</f>
        <v>0</v>
      </c>
      <c r="K272" s="148"/>
      <c r="L272" s="34"/>
      <c r="M272" s="149" t="s">
        <v>1</v>
      </c>
      <c r="N272" s="150" t="s">
        <v>39</v>
      </c>
      <c r="O272" s="59"/>
      <c r="P272" s="151">
        <f>O272*H272</f>
        <v>0</v>
      </c>
      <c r="Q272" s="151">
        <v>5.3299999999999997E-3</v>
      </c>
      <c r="R272" s="151">
        <f>Q272*H272</f>
        <v>2.5583999999999999E-2</v>
      </c>
      <c r="S272" s="151">
        <v>0</v>
      </c>
      <c r="T272" s="15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3" t="s">
        <v>129</v>
      </c>
      <c r="AT272" s="153" t="s">
        <v>125</v>
      </c>
      <c r="AU272" s="153" t="s">
        <v>81</v>
      </c>
      <c r="AY272" s="18" t="s">
        <v>123</v>
      </c>
      <c r="BE272" s="154">
        <f>IF(N272="základní",J272,0)</f>
        <v>0</v>
      </c>
      <c r="BF272" s="154">
        <f>IF(N272="snížená",J272,0)</f>
        <v>0</v>
      </c>
      <c r="BG272" s="154">
        <f>IF(N272="zákl. přenesená",J272,0)</f>
        <v>0</v>
      </c>
      <c r="BH272" s="154">
        <f>IF(N272="sníž. přenesená",J272,0)</f>
        <v>0</v>
      </c>
      <c r="BI272" s="154">
        <f>IF(N272="nulová",J272,0)</f>
        <v>0</v>
      </c>
      <c r="BJ272" s="18" t="s">
        <v>79</v>
      </c>
      <c r="BK272" s="154">
        <f>ROUND(I272*H272,2)</f>
        <v>0</v>
      </c>
      <c r="BL272" s="18" t="s">
        <v>129</v>
      </c>
      <c r="BM272" s="153" t="s">
        <v>351</v>
      </c>
    </row>
    <row r="273" spans="1:65" s="2" customFormat="1" ht="24.2" customHeight="1">
      <c r="A273" s="33"/>
      <c r="B273" s="140"/>
      <c r="C273" s="141" t="s">
        <v>352</v>
      </c>
      <c r="D273" s="141" t="s">
        <v>125</v>
      </c>
      <c r="E273" s="142" t="s">
        <v>353</v>
      </c>
      <c r="F273" s="143" t="s">
        <v>354</v>
      </c>
      <c r="G273" s="144" t="s">
        <v>218</v>
      </c>
      <c r="H273" s="145">
        <v>4.8</v>
      </c>
      <c r="I273" s="146"/>
      <c r="J273" s="147">
        <f>ROUND(I273*H273,2)</f>
        <v>0</v>
      </c>
      <c r="K273" s="148"/>
      <c r="L273" s="34"/>
      <c r="M273" s="149" t="s">
        <v>1</v>
      </c>
      <c r="N273" s="150" t="s">
        <v>39</v>
      </c>
      <c r="O273" s="59"/>
      <c r="P273" s="151">
        <f>O273*H273</f>
        <v>0</v>
      </c>
      <c r="Q273" s="151">
        <v>0</v>
      </c>
      <c r="R273" s="151">
        <f>Q273*H273</f>
        <v>0</v>
      </c>
      <c r="S273" s="151">
        <v>0</v>
      </c>
      <c r="T273" s="15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3" t="s">
        <v>129</v>
      </c>
      <c r="AT273" s="153" t="s">
        <v>125</v>
      </c>
      <c r="AU273" s="153" t="s">
        <v>81</v>
      </c>
      <c r="AY273" s="18" t="s">
        <v>123</v>
      </c>
      <c r="BE273" s="154">
        <f>IF(N273="základní",J273,0)</f>
        <v>0</v>
      </c>
      <c r="BF273" s="154">
        <f>IF(N273="snížená",J273,0)</f>
        <v>0</v>
      </c>
      <c r="BG273" s="154">
        <f>IF(N273="zákl. přenesená",J273,0)</f>
        <v>0</v>
      </c>
      <c r="BH273" s="154">
        <f>IF(N273="sníž. přenesená",J273,0)</f>
        <v>0</v>
      </c>
      <c r="BI273" s="154">
        <f>IF(N273="nulová",J273,0)</f>
        <v>0</v>
      </c>
      <c r="BJ273" s="18" t="s">
        <v>79</v>
      </c>
      <c r="BK273" s="154">
        <f>ROUND(I273*H273,2)</f>
        <v>0</v>
      </c>
      <c r="BL273" s="18" t="s">
        <v>129</v>
      </c>
      <c r="BM273" s="153" t="s">
        <v>355</v>
      </c>
    </row>
    <row r="274" spans="1:65" s="2" customFormat="1" ht="24.2" customHeight="1">
      <c r="A274" s="33"/>
      <c r="B274" s="140"/>
      <c r="C274" s="141" t="s">
        <v>356</v>
      </c>
      <c r="D274" s="141" t="s">
        <v>125</v>
      </c>
      <c r="E274" s="142" t="s">
        <v>357</v>
      </c>
      <c r="F274" s="143" t="s">
        <v>358</v>
      </c>
      <c r="G274" s="144" t="s">
        <v>218</v>
      </c>
      <c r="H274" s="145">
        <v>9.8000000000000007</v>
      </c>
      <c r="I274" s="146"/>
      <c r="J274" s="147">
        <f>ROUND(I274*H274,2)</f>
        <v>0</v>
      </c>
      <c r="K274" s="148"/>
      <c r="L274" s="34"/>
      <c r="M274" s="149" t="s">
        <v>1</v>
      </c>
      <c r="N274" s="150" t="s">
        <v>39</v>
      </c>
      <c r="O274" s="59"/>
      <c r="P274" s="151">
        <f>O274*H274</f>
        <v>0</v>
      </c>
      <c r="Q274" s="151">
        <v>8.8000000000000003E-4</v>
      </c>
      <c r="R274" s="151">
        <f>Q274*H274</f>
        <v>8.6240000000000015E-3</v>
      </c>
      <c r="S274" s="151">
        <v>0</v>
      </c>
      <c r="T274" s="15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3" t="s">
        <v>129</v>
      </c>
      <c r="AT274" s="153" t="s">
        <v>125</v>
      </c>
      <c r="AU274" s="153" t="s">
        <v>81</v>
      </c>
      <c r="AY274" s="18" t="s">
        <v>123</v>
      </c>
      <c r="BE274" s="154">
        <f>IF(N274="základní",J274,0)</f>
        <v>0</v>
      </c>
      <c r="BF274" s="154">
        <f>IF(N274="snížená",J274,0)</f>
        <v>0</v>
      </c>
      <c r="BG274" s="154">
        <f>IF(N274="zákl. přenesená",J274,0)</f>
        <v>0</v>
      </c>
      <c r="BH274" s="154">
        <f>IF(N274="sníž. přenesená",J274,0)</f>
        <v>0</v>
      </c>
      <c r="BI274" s="154">
        <f>IF(N274="nulová",J274,0)</f>
        <v>0</v>
      </c>
      <c r="BJ274" s="18" t="s">
        <v>79</v>
      </c>
      <c r="BK274" s="154">
        <f>ROUND(I274*H274,2)</f>
        <v>0</v>
      </c>
      <c r="BL274" s="18" t="s">
        <v>129</v>
      </c>
      <c r="BM274" s="153" t="s">
        <v>359</v>
      </c>
    </row>
    <row r="275" spans="1:65" s="2" customFormat="1" ht="24.2" customHeight="1">
      <c r="A275" s="33"/>
      <c r="B275" s="140"/>
      <c r="C275" s="141" t="s">
        <v>360</v>
      </c>
      <c r="D275" s="141" t="s">
        <v>125</v>
      </c>
      <c r="E275" s="142" t="s">
        <v>361</v>
      </c>
      <c r="F275" s="143" t="s">
        <v>362</v>
      </c>
      <c r="G275" s="144" t="s">
        <v>218</v>
      </c>
      <c r="H275" s="145">
        <v>9.8000000000000007</v>
      </c>
      <c r="I275" s="146"/>
      <c r="J275" s="147">
        <f>ROUND(I275*H275,2)</f>
        <v>0</v>
      </c>
      <c r="K275" s="148"/>
      <c r="L275" s="34"/>
      <c r="M275" s="149" t="s">
        <v>1</v>
      </c>
      <c r="N275" s="150" t="s">
        <v>39</v>
      </c>
      <c r="O275" s="59"/>
      <c r="P275" s="151">
        <f>O275*H275</f>
        <v>0</v>
      </c>
      <c r="Q275" s="151">
        <v>0</v>
      </c>
      <c r="R275" s="151">
        <f>Q275*H275</f>
        <v>0</v>
      </c>
      <c r="S275" s="151">
        <v>0</v>
      </c>
      <c r="T275" s="15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53" t="s">
        <v>129</v>
      </c>
      <c r="AT275" s="153" t="s">
        <v>125</v>
      </c>
      <c r="AU275" s="153" t="s">
        <v>81</v>
      </c>
      <c r="AY275" s="18" t="s">
        <v>123</v>
      </c>
      <c r="BE275" s="154">
        <f>IF(N275="základní",J275,0)</f>
        <v>0</v>
      </c>
      <c r="BF275" s="154">
        <f>IF(N275="snížená",J275,0)</f>
        <v>0</v>
      </c>
      <c r="BG275" s="154">
        <f>IF(N275="zákl. přenesená",J275,0)</f>
        <v>0</v>
      </c>
      <c r="BH275" s="154">
        <f>IF(N275="sníž. přenesená",J275,0)</f>
        <v>0</v>
      </c>
      <c r="BI275" s="154">
        <f>IF(N275="nulová",J275,0)</f>
        <v>0</v>
      </c>
      <c r="BJ275" s="18" t="s">
        <v>79</v>
      </c>
      <c r="BK275" s="154">
        <f>ROUND(I275*H275,2)</f>
        <v>0</v>
      </c>
      <c r="BL275" s="18" t="s">
        <v>129</v>
      </c>
      <c r="BM275" s="153" t="s">
        <v>363</v>
      </c>
    </row>
    <row r="276" spans="1:65" s="2" customFormat="1" ht="16.5" customHeight="1">
      <c r="A276" s="33"/>
      <c r="B276" s="140"/>
      <c r="C276" s="141" t="s">
        <v>364</v>
      </c>
      <c r="D276" s="141" t="s">
        <v>125</v>
      </c>
      <c r="E276" s="142" t="s">
        <v>365</v>
      </c>
      <c r="F276" s="143" t="s">
        <v>366</v>
      </c>
      <c r="G276" s="144" t="s">
        <v>199</v>
      </c>
      <c r="H276" s="145">
        <v>0.16</v>
      </c>
      <c r="I276" s="146"/>
      <c r="J276" s="147">
        <f>ROUND(I276*H276,2)</f>
        <v>0</v>
      </c>
      <c r="K276" s="148"/>
      <c r="L276" s="34"/>
      <c r="M276" s="149" t="s">
        <v>1</v>
      </c>
      <c r="N276" s="150" t="s">
        <v>39</v>
      </c>
      <c r="O276" s="59"/>
      <c r="P276" s="151">
        <f>O276*H276</f>
        <v>0</v>
      </c>
      <c r="Q276" s="151">
        <v>1.05555</v>
      </c>
      <c r="R276" s="151">
        <f>Q276*H276</f>
        <v>0.16888800000000001</v>
      </c>
      <c r="S276" s="151">
        <v>0</v>
      </c>
      <c r="T276" s="15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3" t="s">
        <v>129</v>
      </c>
      <c r="AT276" s="153" t="s">
        <v>125</v>
      </c>
      <c r="AU276" s="153" t="s">
        <v>81</v>
      </c>
      <c r="AY276" s="18" t="s">
        <v>123</v>
      </c>
      <c r="BE276" s="154">
        <f>IF(N276="základní",J276,0)</f>
        <v>0</v>
      </c>
      <c r="BF276" s="154">
        <f>IF(N276="snížená",J276,0)</f>
        <v>0</v>
      </c>
      <c r="BG276" s="154">
        <f>IF(N276="zákl. přenesená",J276,0)</f>
        <v>0</v>
      </c>
      <c r="BH276" s="154">
        <f>IF(N276="sníž. přenesená",J276,0)</f>
        <v>0</v>
      </c>
      <c r="BI276" s="154">
        <f>IF(N276="nulová",J276,0)</f>
        <v>0</v>
      </c>
      <c r="BJ276" s="18" t="s">
        <v>79</v>
      </c>
      <c r="BK276" s="154">
        <f>ROUND(I276*H276,2)</f>
        <v>0</v>
      </c>
      <c r="BL276" s="18" t="s">
        <v>129</v>
      </c>
      <c r="BM276" s="153" t="s">
        <v>367</v>
      </c>
    </row>
    <row r="277" spans="1:65" s="14" customFormat="1">
      <c r="B277" s="163"/>
      <c r="D277" s="156" t="s">
        <v>135</v>
      </c>
      <c r="E277" s="164" t="s">
        <v>1</v>
      </c>
      <c r="F277" s="165" t="s">
        <v>368</v>
      </c>
      <c r="H277" s="166">
        <v>0.16</v>
      </c>
      <c r="I277" s="167"/>
      <c r="L277" s="163"/>
      <c r="M277" s="168"/>
      <c r="N277" s="169"/>
      <c r="O277" s="169"/>
      <c r="P277" s="169"/>
      <c r="Q277" s="169"/>
      <c r="R277" s="169"/>
      <c r="S277" s="169"/>
      <c r="T277" s="170"/>
      <c r="AT277" s="164" t="s">
        <v>135</v>
      </c>
      <c r="AU277" s="164" t="s">
        <v>81</v>
      </c>
      <c r="AV277" s="14" t="s">
        <v>81</v>
      </c>
      <c r="AW277" s="14" t="s">
        <v>31</v>
      </c>
      <c r="AX277" s="14" t="s">
        <v>74</v>
      </c>
      <c r="AY277" s="164" t="s">
        <v>123</v>
      </c>
    </row>
    <row r="278" spans="1:65" s="16" customFormat="1">
      <c r="B278" s="179"/>
      <c r="D278" s="156" t="s">
        <v>135</v>
      </c>
      <c r="E278" s="180" t="s">
        <v>1</v>
      </c>
      <c r="F278" s="181" t="s">
        <v>146</v>
      </c>
      <c r="H278" s="182">
        <v>0.16</v>
      </c>
      <c r="I278" s="183"/>
      <c r="L278" s="179"/>
      <c r="M278" s="184"/>
      <c r="N278" s="185"/>
      <c r="O278" s="185"/>
      <c r="P278" s="185"/>
      <c r="Q278" s="185"/>
      <c r="R278" s="185"/>
      <c r="S278" s="185"/>
      <c r="T278" s="186"/>
      <c r="AT278" s="180" t="s">
        <v>135</v>
      </c>
      <c r="AU278" s="180" t="s">
        <v>81</v>
      </c>
      <c r="AV278" s="16" t="s">
        <v>129</v>
      </c>
      <c r="AW278" s="16" t="s">
        <v>31</v>
      </c>
      <c r="AX278" s="16" t="s">
        <v>79</v>
      </c>
      <c r="AY278" s="180" t="s">
        <v>123</v>
      </c>
    </row>
    <row r="279" spans="1:65" s="12" customFormat="1" ht="22.9" customHeight="1">
      <c r="B279" s="127"/>
      <c r="D279" s="128" t="s">
        <v>73</v>
      </c>
      <c r="E279" s="138" t="s">
        <v>156</v>
      </c>
      <c r="F279" s="138" t="s">
        <v>369</v>
      </c>
      <c r="I279" s="130"/>
      <c r="J279" s="139">
        <f>BK279</f>
        <v>0</v>
      </c>
      <c r="L279" s="127"/>
      <c r="M279" s="132"/>
      <c r="N279" s="133"/>
      <c r="O279" s="133"/>
      <c r="P279" s="134">
        <f>SUM(P280:P390)</f>
        <v>0</v>
      </c>
      <c r="Q279" s="133"/>
      <c r="R279" s="134">
        <f>SUM(R280:R390)</f>
        <v>76.528481999999997</v>
      </c>
      <c r="S279" s="133"/>
      <c r="T279" s="135">
        <f>SUM(T280:T390)</f>
        <v>0</v>
      </c>
      <c r="AR279" s="128" t="s">
        <v>79</v>
      </c>
      <c r="AT279" s="136" t="s">
        <v>73</v>
      </c>
      <c r="AU279" s="136" t="s">
        <v>79</v>
      </c>
      <c r="AY279" s="128" t="s">
        <v>123</v>
      </c>
      <c r="BK279" s="137">
        <f>SUM(BK280:BK390)</f>
        <v>0</v>
      </c>
    </row>
    <row r="280" spans="1:65" s="2" customFormat="1" ht="37.9" customHeight="1">
      <c r="A280" s="33"/>
      <c r="B280" s="140"/>
      <c r="C280" s="141" t="s">
        <v>370</v>
      </c>
      <c r="D280" s="141" t="s">
        <v>125</v>
      </c>
      <c r="E280" s="142" t="s">
        <v>371</v>
      </c>
      <c r="F280" s="143" t="s">
        <v>372</v>
      </c>
      <c r="G280" s="144" t="s">
        <v>218</v>
      </c>
      <c r="H280" s="145">
        <v>535</v>
      </c>
      <c r="I280" s="146"/>
      <c r="J280" s="147">
        <f>ROUND(I280*H280,2)</f>
        <v>0</v>
      </c>
      <c r="K280" s="148"/>
      <c r="L280" s="34"/>
      <c r="M280" s="149" t="s">
        <v>1</v>
      </c>
      <c r="N280" s="150" t="s">
        <v>39</v>
      </c>
      <c r="O280" s="59"/>
      <c r="P280" s="151">
        <f>O280*H280</f>
        <v>0</v>
      </c>
      <c r="Q280" s="151">
        <v>0</v>
      </c>
      <c r="R280" s="151">
        <f>Q280*H280</f>
        <v>0</v>
      </c>
      <c r="S280" s="151">
        <v>0</v>
      </c>
      <c r="T280" s="15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3" t="s">
        <v>129</v>
      </c>
      <c r="AT280" s="153" t="s">
        <v>125</v>
      </c>
      <c r="AU280" s="153" t="s">
        <v>81</v>
      </c>
      <c r="AY280" s="18" t="s">
        <v>123</v>
      </c>
      <c r="BE280" s="154">
        <f>IF(N280="základní",J280,0)</f>
        <v>0</v>
      </c>
      <c r="BF280" s="154">
        <f>IF(N280="snížená",J280,0)</f>
        <v>0</v>
      </c>
      <c r="BG280" s="154">
        <f>IF(N280="zákl. přenesená",J280,0)</f>
        <v>0</v>
      </c>
      <c r="BH280" s="154">
        <f>IF(N280="sníž. přenesená",J280,0)</f>
        <v>0</v>
      </c>
      <c r="BI280" s="154">
        <f>IF(N280="nulová",J280,0)</f>
        <v>0</v>
      </c>
      <c r="BJ280" s="18" t="s">
        <v>79</v>
      </c>
      <c r="BK280" s="154">
        <f>ROUND(I280*H280,2)</f>
        <v>0</v>
      </c>
      <c r="BL280" s="18" t="s">
        <v>129</v>
      </c>
      <c r="BM280" s="153" t="s">
        <v>373</v>
      </c>
    </row>
    <row r="281" spans="1:65" s="14" customFormat="1">
      <c r="B281" s="163"/>
      <c r="D281" s="156" t="s">
        <v>135</v>
      </c>
      <c r="E281" s="164" t="s">
        <v>1</v>
      </c>
      <c r="F281" s="165" t="s">
        <v>374</v>
      </c>
      <c r="H281" s="166">
        <v>535</v>
      </c>
      <c r="I281" s="167"/>
      <c r="L281" s="163"/>
      <c r="M281" s="168"/>
      <c r="N281" s="169"/>
      <c r="O281" s="169"/>
      <c r="P281" s="169"/>
      <c r="Q281" s="169"/>
      <c r="R281" s="169"/>
      <c r="S281" s="169"/>
      <c r="T281" s="170"/>
      <c r="AT281" s="164" t="s">
        <v>135</v>
      </c>
      <c r="AU281" s="164" t="s">
        <v>81</v>
      </c>
      <c r="AV281" s="14" t="s">
        <v>81</v>
      </c>
      <c r="AW281" s="14" t="s">
        <v>31</v>
      </c>
      <c r="AX281" s="14" t="s">
        <v>74</v>
      </c>
      <c r="AY281" s="164" t="s">
        <v>123</v>
      </c>
    </row>
    <row r="282" spans="1:65" s="16" customFormat="1">
      <c r="B282" s="179"/>
      <c r="D282" s="156" t="s">
        <v>135</v>
      </c>
      <c r="E282" s="180" t="s">
        <v>1</v>
      </c>
      <c r="F282" s="181" t="s">
        <v>146</v>
      </c>
      <c r="H282" s="182">
        <v>535</v>
      </c>
      <c r="I282" s="183"/>
      <c r="L282" s="179"/>
      <c r="M282" s="184"/>
      <c r="N282" s="185"/>
      <c r="O282" s="185"/>
      <c r="P282" s="185"/>
      <c r="Q282" s="185"/>
      <c r="R282" s="185"/>
      <c r="S282" s="185"/>
      <c r="T282" s="186"/>
      <c r="AT282" s="180" t="s">
        <v>135</v>
      </c>
      <c r="AU282" s="180" t="s">
        <v>81</v>
      </c>
      <c r="AV282" s="16" t="s">
        <v>129</v>
      </c>
      <c r="AW282" s="16" t="s">
        <v>31</v>
      </c>
      <c r="AX282" s="16" t="s">
        <v>79</v>
      </c>
      <c r="AY282" s="180" t="s">
        <v>123</v>
      </c>
    </row>
    <row r="283" spans="1:65" s="2" customFormat="1" ht="33" customHeight="1">
      <c r="A283" s="33"/>
      <c r="B283" s="140"/>
      <c r="C283" s="141" t="s">
        <v>375</v>
      </c>
      <c r="D283" s="141" t="s">
        <v>125</v>
      </c>
      <c r="E283" s="142" t="s">
        <v>376</v>
      </c>
      <c r="F283" s="143" t="s">
        <v>859</v>
      </c>
      <c r="G283" s="144" t="s">
        <v>218</v>
      </c>
      <c r="H283" s="145">
        <v>837.7</v>
      </c>
      <c r="I283" s="146"/>
      <c r="J283" s="147">
        <f>ROUND(I283*H283,2)</f>
        <v>0</v>
      </c>
      <c r="K283" s="148"/>
      <c r="L283" s="34"/>
      <c r="M283" s="149" t="s">
        <v>1</v>
      </c>
      <c r="N283" s="150" t="s">
        <v>39</v>
      </c>
      <c r="O283" s="59"/>
      <c r="P283" s="151">
        <f>O283*H283</f>
        <v>0</v>
      </c>
      <c r="Q283" s="151">
        <v>0</v>
      </c>
      <c r="R283" s="151">
        <f>Q283*H283</f>
        <v>0</v>
      </c>
      <c r="S283" s="151">
        <v>0</v>
      </c>
      <c r="T283" s="15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3" t="s">
        <v>129</v>
      </c>
      <c r="AT283" s="153" t="s">
        <v>125</v>
      </c>
      <c r="AU283" s="153" t="s">
        <v>81</v>
      </c>
      <c r="AY283" s="18" t="s">
        <v>123</v>
      </c>
      <c r="BE283" s="154">
        <f>IF(N283="základní",J283,0)</f>
        <v>0</v>
      </c>
      <c r="BF283" s="154">
        <f>IF(N283="snížená",J283,0)</f>
        <v>0</v>
      </c>
      <c r="BG283" s="154">
        <f>IF(N283="zákl. přenesená",J283,0)</f>
        <v>0</v>
      </c>
      <c r="BH283" s="154">
        <f>IF(N283="sníž. přenesená",J283,0)</f>
        <v>0</v>
      </c>
      <c r="BI283" s="154">
        <f>IF(N283="nulová",J283,0)</f>
        <v>0</v>
      </c>
      <c r="BJ283" s="18" t="s">
        <v>79</v>
      </c>
      <c r="BK283" s="154">
        <f>ROUND(I283*H283,2)</f>
        <v>0</v>
      </c>
      <c r="BL283" s="18" t="s">
        <v>129</v>
      </c>
      <c r="BM283" s="153" t="s">
        <v>377</v>
      </c>
    </row>
    <row r="284" spans="1:65" s="13" customFormat="1" ht="22.5">
      <c r="B284" s="155"/>
      <c r="D284" s="156" t="s">
        <v>135</v>
      </c>
      <c r="E284" s="157" t="s">
        <v>1</v>
      </c>
      <c r="F284" s="158" t="s">
        <v>378</v>
      </c>
      <c r="H284" s="157" t="s">
        <v>1</v>
      </c>
      <c r="I284" s="159"/>
      <c r="L284" s="155"/>
      <c r="M284" s="160"/>
      <c r="N284" s="161"/>
      <c r="O284" s="161"/>
      <c r="P284" s="161"/>
      <c r="Q284" s="161"/>
      <c r="R284" s="161"/>
      <c r="S284" s="161"/>
      <c r="T284" s="162"/>
      <c r="AT284" s="157" t="s">
        <v>135</v>
      </c>
      <c r="AU284" s="157" t="s">
        <v>81</v>
      </c>
      <c r="AV284" s="13" t="s">
        <v>79</v>
      </c>
      <c r="AW284" s="13" t="s">
        <v>31</v>
      </c>
      <c r="AX284" s="13" t="s">
        <v>74</v>
      </c>
      <c r="AY284" s="157" t="s">
        <v>123</v>
      </c>
    </row>
    <row r="285" spans="1:65" s="13" customFormat="1">
      <c r="B285" s="155"/>
      <c r="D285" s="156" t="s">
        <v>135</v>
      </c>
      <c r="E285" s="157" t="s">
        <v>1</v>
      </c>
      <c r="F285" s="158" t="s">
        <v>379</v>
      </c>
      <c r="H285" s="157" t="s">
        <v>1</v>
      </c>
      <c r="I285" s="159"/>
      <c r="L285" s="155"/>
      <c r="M285" s="160"/>
      <c r="N285" s="161"/>
      <c r="O285" s="161"/>
      <c r="P285" s="161"/>
      <c r="Q285" s="161"/>
      <c r="R285" s="161"/>
      <c r="S285" s="161"/>
      <c r="T285" s="162"/>
      <c r="AT285" s="157" t="s">
        <v>135</v>
      </c>
      <c r="AU285" s="157" t="s">
        <v>81</v>
      </c>
      <c r="AV285" s="13" t="s">
        <v>79</v>
      </c>
      <c r="AW285" s="13" t="s">
        <v>31</v>
      </c>
      <c r="AX285" s="13" t="s">
        <v>74</v>
      </c>
      <c r="AY285" s="157" t="s">
        <v>123</v>
      </c>
    </row>
    <row r="286" spans="1:65" s="14" customFormat="1">
      <c r="B286" s="163"/>
      <c r="D286" s="156" t="s">
        <v>135</v>
      </c>
      <c r="E286" s="164" t="s">
        <v>1</v>
      </c>
      <c r="F286" s="165" t="s">
        <v>380</v>
      </c>
      <c r="H286" s="166">
        <v>763.68</v>
      </c>
      <c r="I286" s="167"/>
      <c r="L286" s="163"/>
      <c r="M286" s="168"/>
      <c r="N286" s="169"/>
      <c r="O286" s="169"/>
      <c r="P286" s="169"/>
      <c r="Q286" s="169"/>
      <c r="R286" s="169"/>
      <c r="S286" s="169"/>
      <c r="T286" s="170"/>
      <c r="AT286" s="164" t="s">
        <v>135</v>
      </c>
      <c r="AU286" s="164" t="s">
        <v>81</v>
      </c>
      <c r="AV286" s="14" t="s">
        <v>81</v>
      </c>
      <c r="AW286" s="14" t="s">
        <v>31</v>
      </c>
      <c r="AX286" s="14" t="s">
        <v>74</v>
      </c>
      <c r="AY286" s="164" t="s">
        <v>123</v>
      </c>
    </row>
    <row r="287" spans="1:65" s="14" customFormat="1">
      <c r="B287" s="163"/>
      <c r="D287" s="156" t="s">
        <v>135</v>
      </c>
      <c r="E287" s="164" t="s">
        <v>1</v>
      </c>
      <c r="F287" s="165" t="s">
        <v>381</v>
      </c>
      <c r="H287" s="166">
        <v>-180.48</v>
      </c>
      <c r="I287" s="167"/>
      <c r="L287" s="163"/>
      <c r="M287" s="168"/>
      <c r="N287" s="169"/>
      <c r="O287" s="169"/>
      <c r="P287" s="169"/>
      <c r="Q287" s="169"/>
      <c r="R287" s="169"/>
      <c r="S287" s="169"/>
      <c r="T287" s="170"/>
      <c r="AT287" s="164" t="s">
        <v>135</v>
      </c>
      <c r="AU287" s="164" t="s">
        <v>81</v>
      </c>
      <c r="AV287" s="14" t="s">
        <v>81</v>
      </c>
      <c r="AW287" s="14" t="s">
        <v>31</v>
      </c>
      <c r="AX287" s="14" t="s">
        <v>74</v>
      </c>
      <c r="AY287" s="164" t="s">
        <v>123</v>
      </c>
    </row>
    <row r="288" spans="1:65" s="13" customFormat="1">
      <c r="B288" s="155"/>
      <c r="D288" s="156" t="s">
        <v>135</v>
      </c>
      <c r="E288" s="157" t="s">
        <v>1</v>
      </c>
      <c r="F288" s="158" t="s">
        <v>382</v>
      </c>
      <c r="H288" s="157" t="s">
        <v>1</v>
      </c>
      <c r="I288" s="159"/>
      <c r="L288" s="155"/>
      <c r="M288" s="160"/>
      <c r="N288" s="161"/>
      <c r="O288" s="161"/>
      <c r="P288" s="161"/>
      <c r="Q288" s="161"/>
      <c r="R288" s="161"/>
      <c r="S288" s="161"/>
      <c r="T288" s="162"/>
      <c r="AT288" s="157" t="s">
        <v>135</v>
      </c>
      <c r="AU288" s="157" t="s">
        <v>81</v>
      </c>
      <c r="AV288" s="13" t="s">
        <v>79</v>
      </c>
      <c r="AW288" s="13" t="s">
        <v>31</v>
      </c>
      <c r="AX288" s="13" t="s">
        <v>74</v>
      </c>
      <c r="AY288" s="157" t="s">
        <v>123</v>
      </c>
    </row>
    <row r="289" spans="1:65" s="14" customFormat="1">
      <c r="B289" s="163"/>
      <c r="D289" s="156" t="s">
        <v>135</v>
      </c>
      <c r="E289" s="164" t="s">
        <v>1</v>
      </c>
      <c r="F289" s="165" t="s">
        <v>383</v>
      </c>
      <c r="H289" s="166">
        <v>156</v>
      </c>
      <c r="I289" s="167"/>
      <c r="L289" s="163"/>
      <c r="M289" s="168"/>
      <c r="N289" s="169"/>
      <c r="O289" s="169"/>
      <c r="P289" s="169"/>
      <c r="Q289" s="169"/>
      <c r="R289" s="169"/>
      <c r="S289" s="169"/>
      <c r="T289" s="170"/>
      <c r="AT289" s="164" t="s">
        <v>135</v>
      </c>
      <c r="AU289" s="164" t="s">
        <v>81</v>
      </c>
      <c r="AV289" s="14" t="s">
        <v>81</v>
      </c>
      <c r="AW289" s="14" t="s">
        <v>31</v>
      </c>
      <c r="AX289" s="14" t="s">
        <v>74</v>
      </c>
      <c r="AY289" s="164" t="s">
        <v>123</v>
      </c>
    </row>
    <row r="290" spans="1:65" s="13" customFormat="1">
      <c r="B290" s="155"/>
      <c r="D290" s="156" t="s">
        <v>135</v>
      </c>
      <c r="E290" s="157" t="s">
        <v>1</v>
      </c>
      <c r="F290" s="158" t="s">
        <v>384</v>
      </c>
      <c r="H290" s="157" t="s">
        <v>1</v>
      </c>
      <c r="I290" s="159"/>
      <c r="L290" s="155"/>
      <c r="M290" s="160"/>
      <c r="N290" s="161"/>
      <c r="O290" s="161"/>
      <c r="P290" s="161"/>
      <c r="Q290" s="161"/>
      <c r="R290" s="161"/>
      <c r="S290" s="161"/>
      <c r="T290" s="162"/>
      <c r="AT290" s="157" t="s">
        <v>135</v>
      </c>
      <c r="AU290" s="157" t="s">
        <v>81</v>
      </c>
      <c r="AV290" s="13" t="s">
        <v>79</v>
      </c>
      <c r="AW290" s="13" t="s">
        <v>31</v>
      </c>
      <c r="AX290" s="13" t="s">
        <v>74</v>
      </c>
      <c r="AY290" s="157" t="s">
        <v>123</v>
      </c>
    </row>
    <row r="291" spans="1:65" s="14" customFormat="1">
      <c r="B291" s="163"/>
      <c r="D291" s="156" t="s">
        <v>135</v>
      </c>
      <c r="E291" s="164" t="s">
        <v>1</v>
      </c>
      <c r="F291" s="165" t="s">
        <v>385</v>
      </c>
      <c r="H291" s="166">
        <v>98.5</v>
      </c>
      <c r="I291" s="167"/>
      <c r="L291" s="163"/>
      <c r="M291" s="168"/>
      <c r="N291" s="169"/>
      <c r="O291" s="169"/>
      <c r="P291" s="169"/>
      <c r="Q291" s="169"/>
      <c r="R291" s="169"/>
      <c r="S291" s="169"/>
      <c r="T291" s="170"/>
      <c r="AT291" s="164" t="s">
        <v>135</v>
      </c>
      <c r="AU291" s="164" t="s">
        <v>81</v>
      </c>
      <c r="AV291" s="14" t="s">
        <v>81</v>
      </c>
      <c r="AW291" s="14" t="s">
        <v>31</v>
      </c>
      <c r="AX291" s="14" t="s">
        <v>74</v>
      </c>
      <c r="AY291" s="164" t="s">
        <v>123</v>
      </c>
    </row>
    <row r="292" spans="1:65" s="16" customFormat="1">
      <c r="B292" s="179"/>
      <c r="D292" s="156" t="s">
        <v>135</v>
      </c>
      <c r="E292" s="180" t="s">
        <v>1</v>
      </c>
      <c r="F292" s="181" t="s">
        <v>146</v>
      </c>
      <c r="H292" s="182">
        <v>837.69999999999993</v>
      </c>
      <c r="I292" s="183"/>
      <c r="L292" s="179"/>
      <c r="M292" s="184"/>
      <c r="N292" s="185"/>
      <c r="O292" s="185"/>
      <c r="P292" s="185"/>
      <c r="Q292" s="185"/>
      <c r="R292" s="185"/>
      <c r="S292" s="185"/>
      <c r="T292" s="186"/>
      <c r="AT292" s="180" t="s">
        <v>135</v>
      </c>
      <c r="AU292" s="180" t="s">
        <v>81</v>
      </c>
      <c r="AV292" s="16" t="s">
        <v>129</v>
      </c>
      <c r="AW292" s="16" t="s">
        <v>31</v>
      </c>
      <c r="AX292" s="16" t="s">
        <v>79</v>
      </c>
      <c r="AY292" s="180" t="s">
        <v>123</v>
      </c>
    </row>
    <row r="293" spans="1:65" s="2" customFormat="1" ht="37.9" customHeight="1">
      <c r="A293" s="33"/>
      <c r="B293" s="140"/>
      <c r="C293" s="141" t="s">
        <v>386</v>
      </c>
      <c r="D293" s="141" t="s">
        <v>125</v>
      </c>
      <c r="E293" s="142" t="s">
        <v>387</v>
      </c>
      <c r="F293" s="143" t="s">
        <v>860</v>
      </c>
      <c r="G293" s="144" t="s">
        <v>218</v>
      </c>
      <c r="H293" s="145">
        <v>180.48</v>
      </c>
      <c r="I293" s="146"/>
      <c r="J293" s="147">
        <f>ROUND(I293*H293,2)</f>
        <v>0</v>
      </c>
      <c r="K293" s="148"/>
      <c r="L293" s="34"/>
      <c r="M293" s="149" t="s">
        <v>1</v>
      </c>
      <c r="N293" s="150" t="s">
        <v>39</v>
      </c>
      <c r="O293" s="59"/>
      <c r="P293" s="151">
        <f>O293*H293</f>
        <v>0</v>
      </c>
      <c r="Q293" s="151">
        <v>0</v>
      </c>
      <c r="R293" s="151">
        <f>Q293*H293</f>
        <v>0</v>
      </c>
      <c r="S293" s="151">
        <v>0</v>
      </c>
      <c r="T293" s="15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53" t="s">
        <v>129</v>
      </c>
      <c r="AT293" s="153" t="s">
        <v>125</v>
      </c>
      <c r="AU293" s="153" t="s">
        <v>81</v>
      </c>
      <c r="AY293" s="18" t="s">
        <v>123</v>
      </c>
      <c r="BE293" s="154">
        <f>IF(N293="základní",J293,0)</f>
        <v>0</v>
      </c>
      <c r="BF293" s="154">
        <f>IF(N293="snížená",J293,0)</f>
        <v>0</v>
      </c>
      <c r="BG293" s="154">
        <f>IF(N293="zákl. přenesená",J293,0)</f>
        <v>0</v>
      </c>
      <c r="BH293" s="154">
        <f>IF(N293="sníž. přenesená",J293,0)</f>
        <v>0</v>
      </c>
      <c r="BI293" s="154">
        <f>IF(N293="nulová",J293,0)</f>
        <v>0</v>
      </c>
      <c r="BJ293" s="18" t="s">
        <v>79</v>
      </c>
      <c r="BK293" s="154">
        <f>ROUND(I293*H293,2)</f>
        <v>0</v>
      </c>
      <c r="BL293" s="18" t="s">
        <v>129</v>
      </c>
      <c r="BM293" s="153" t="s">
        <v>388</v>
      </c>
    </row>
    <row r="294" spans="1:65" s="13" customFormat="1" ht="22.5">
      <c r="B294" s="155"/>
      <c r="D294" s="156" t="s">
        <v>135</v>
      </c>
      <c r="E294" s="157" t="s">
        <v>1</v>
      </c>
      <c r="F294" s="158" t="s">
        <v>378</v>
      </c>
      <c r="H294" s="157" t="s">
        <v>1</v>
      </c>
      <c r="I294" s="159"/>
      <c r="L294" s="155"/>
      <c r="M294" s="160"/>
      <c r="N294" s="161"/>
      <c r="O294" s="161"/>
      <c r="P294" s="161"/>
      <c r="Q294" s="161"/>
      <c r="R294" s="161"/>
      <c r="S294" s="161"/>
      <c r="T294" s="162"/>
      <c r="AT294" s="157" t="s">
        <v>135</v>
      </c>
      <c r="AU294" s="157" t="s">
        <v>81</v>
      </c>
      <c r="AV294" s="13" t="s">
        <v>79</v>
      </c>
      <c r="AW294" s="13" t="s">
        <v>31</v>
      </c>
      <c r="AX294" s="13" t="s">
        <v>74</v>
      </c>
      <c r="AY294" s="157" t="s">
        <v>123</v>
      </c>
    </row>
    <row r="295" spans="1:65" s="13" customFormat="1">
      <c r="B295" s="155"/>
      <c r="D295" s="156" t="s">
        <v>135</v>
      </c>
      <c r="E295" s="157" t="s">
        <v>1</v>
      </c>
      <c r="F295" s="158" t="s">
        <v>379</v>
      </c>
      <c r="H295" s="157" t="s">
        <v>1</v>
      </c>
      <c r="I295" s="159"/>
      <c r="L295" s="155"/>
      <c r="M295" s="160"/>
      <c r="N295" s="161"/>
      <c r="O295" s="161"/>
      <c r="P295" s="161"/>
      <c r="Q295" s="161"/>
      <c r="R295" s="161"/>
      <c r="S295" s="161"/>
      <c r="T295" s="162"/>
      <c r="AT295" s="157" t="s">
        <v>135</v>
      </c>
      <c r="AU295" s="157" t="s">
        <v>81</v>
      </c>
      <c r="AV295" s="13" t="s">
        <v>79</v>
      </c>
      <c r="AW295" s="13" t="s">
        <v>31</v>
      </c>
      <c r="AX295" s="13" t="s">
        <v>74</v>
      </c>
      <c r="AY295" s="157" t="s">
        <v>123</v>
      </c>
    </row>
    <row r="296" spans="1:65" s="14" customFormat="1">
      <c r="B296" s="163"/>
      <c r="D296" s="156" t="s">
        <v>135</v>
      </c>
      <c r="E296" s="164" t="s">
        <v>1</v>
      </c>
      <c r="F296" s="165" t="s">
        <v>389</v>
      </c>
      <c r="H296" s="166">
        <v>180.48</v>
      </c>
      <c r="I296" s="167"/>
      <c r="L296" s="163"/>
      <c r="M296" s="168"/>
      <c r="N296" s="169"/>
      <c r="O296" s="169"/>
      <c r="P296" s="169"/>
      <c r="Q296" s="169"/>
      <c r="R296" s="169"/>
      <c r="S296" s="169"/>
      <c r="T296" s="170"/>
      <c r="AT296" s="164" t="s">
        <v>135</v>
      </c>
      <c r="AU296" s="164" t="s">
        <v>81</v>
      </c>
      <c r="AV296" s="14" t="s">
        <v>81</v>
      </c>
      <c r="AW296" s="14" t="s">
        <v>31</v>
      </c>
      <c r="AX296" s="14" t="s">
        <v>74</v>
      </c>
      <c r="AY296" s="164" t="s">
        <v>123</v>
      </c>
    </row>
    <row r="297" spans="1:65" s="16" customFormat="1">
      <c r="B297" s="179"/>
      <c r="D297" s="156" t="s">
        <v>135</v>
      </c>
      <c r="E297" s="180" t="s">
        <v>1</v>
      </c>
      <c r="F297" s="181" t="s">
        <v>146</v>
      </c>
      <c r="H297" s="182">
        <v>180.48</v>
      </c>
      <c r="I297" s="183"/>
      <c r="L297" s="179"/>
      <c r="M297" s="184"/>
      <c r="N297" s="185"/>
      <c r="O297" s="185"/>
      <c r="P297" s="185"/>
      <c r="Q297" s="185"/>
      <c r="R297" s="185"/>
      <c r="S297" s="185"/>
      <c r="T297" s="186"/>
      <c r="AT297" s="180" t="s">
        <v>135</v>
      </c>
      <c r="AU297" s="180" t="s">
        <v>81</v>
      </c>
      <c r="AV297" s="16" t="s">
        <v>129</v>
      </c>
      <c r="AW297" s="16" t="s">
        <v>31</v>
      </c>
      <c r="AX297" s="16" t="s">
        <v>79</v>
      </c>
      <c r="AY297" s="180" t="s">
        <v>123</v>
      </c>
    </row>
    <row r="298" spans="1:65" s="2" customFormat="1" ht="24.2" customHeight="1">
      <c r="A298" s="33"/>
      <c r="B298" s="140"/>
      <c r="C298" s="141" t="s">
        <v>390</v>
      </c>
      <c r="D298" s="141" t="s">
        <v>125</v>
      </c>
      <c r="E298" s="142" t="s">
        <v>391</v>
      </c>
      <c r="F298" s="143" t="s">
        <v>392</v>
      </c>
      <c r="G298" s="144" t="s">
        <v>218</v>
      </c>
      <c r="H298" s="145">
        <v>1018.18</v>
      </c>
      <c r="I298" s="146"/>
      <c r="J298" s="147">
        <f>ROUND(I298*H298,2)</f>
        <v>0</v>
      </c>
      <c r="K298" s="148"/>
      <c r="L298" s="34"/>
      <c r="M298" s="149" t="s">
        <v>1</v>
      </c>
      <c r="N298" s="150" t="s">
        <v>39</v>
      </c>
      <c r="O298" s="59"/>
      <c r="P298" s="151">
        <f>O298*H298</f>
        <v>0</v>
      </c>
      <c r="Q298" s="151">
        <v>0</v>
      </c>
      <c r="R298" s="151">
        <f>Q298*H298</f>
        <v>0</v>
      </c>
      <c r="S298" s="151">
        <v>0</v>
      </c>
      <c r="T298" s="15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53" t="s">
        <v>129</v>
      </c>
      <c r="AT298" s="153" t="s">
        <v>125</v>
      </c>
      <c r="AU298" s="153" t="s">
        <v>81</v>
      </c>
      <c r="AY298" s="18" t="s">
        <v>123</v>
      </c>
      <c r="BE298" s="154">
        <f>IF(N298="základní",J298,0)</f>
        <v>0</v>
      </c>
      <c r="BF298" s="154">
        <f>IF(N298="snížená",J298,0)</f>
        <v>0</v>
      </c>
      <c r="BG298" s="154">
        <f>IF(N298="zákl. přenesená",J298,0)</f>
        <v>0</v>
      </c>
      <c r="BH298" s="154">
        <f>IF(N298="sníž. přenesená",J298,0)</f>
        <v>0</v>
      </c>
      <c r="BI298" s="154">
        <f>IF(N298="nulová",J298,0)</f>
        <v>0</v>
      </c>
      <c r="BJ298" s="18" t="s">
        <v>79</v>
      </c>
      <c r="BK298" s="154">
        <f>ROUND(I298*H298,2)</f>
        <v>0</v>
      </c>
      <c r="BL298" s="18" t="s">
        <v>129</v>
      </c>
      <c r="BM298" s="153" t="s">
        <v>393</v>
      </c>
    </row>
    <row r="299" spans="1:65" s="13" customFormat="1">
      <c r="B299" s="155"/>
      <c r="D299" s="156" t="s">
        <v>135</v>
      </c>
      <c r="E299" s="157" t="s">
        <v>1</v>
      </c>
      <c r="F299" s="158" t="s">
        <v>379</v>
      </c>
      <c r="H299" s="157" t="s">
        <v>1</v>
      </c>
      <c r="I299" s="159"/>
      <c r="L299" s="155"/>
      <c r="M299" s="160"/>
      <c r="N299" s="161"/>
      <c r="O299" s="161"/>
      <c r="P299" s="161"/>
      <c r="Q299" s="161"/>
      <c r="R299" s="161"/>
      <c r="S299" s="161"/>
      <c r="T299" s="162"/>
      <c r="AT299" s="157" t="s">
        <v>135</v>
      </c>
      <c r="AU299" s="157" t="s">
        <v>81</v>
      </c>
      <c r="AV299" s="13" t="s">
        <v>79</v>
      </c>
      <c r="AW299" s="13" t="s">
        <v>31</v>
      </c>
      <c r="AX299" s="13" t="s">
        <v>74</v>
      </c>
      <c r="AY299" s="157" t="s">
        <v>123</v>
      </c>
    </row>
    <row r="300" spans="1:65" s="14" customFormat="1">
      <c r="B300" s="163"/>
      <c r="D300" s="156" t="s">
        <v>135</v>
      </c>
      <c r="E300" s="164" t="s">
        <v>1</v>
      </c>
      <c r="F300" s="165" t="s">
        <v>394</v>
      </c>
      <c r="H300" s="166">
        <v>763.68</v>
      </c>
      <c r="I300" s="167"/>
      <c r="L300" s="163"/>
      <c r="M300" s="168"/>
      <c r="N300" s="169"/>
      <c r="O300" s="169"/>
      <c r="P300" s="169"/>
      <c r="Q300" s="169"/>
      <c r="R300" s="169"/>
      <c r="S300" s="169"/>
      <c r="T300" s="170"/>
      <c r="AT300" s="164" t="s">
        <v>135</v>
      </c>
      <c r="AU300" s="164" t="s">
        <v>81</v>
      </c>
      <c r="AV300" s="14" t="s">
        <v>81</v>
      </c>
      <c r="AW300" s="14" t="s">
        <v>31</v>
      </c>
      <c r="AX300" s="14" t="s">
        <v>74</v>
      </c>
      <c r="AY300" s="164" t="s">
        <v>123</v>
      </c>
    </row>
    <row r="301" spans="1:65" s="13" customFormat="1">
      <c r="B301" s="155"/>
      <c r="D301" s="156" t="s">
        <v>135</v>
      </c>
      <c r="E301" s="157" t="s">
        <v>1</v>
      </c>
      <c r="F301" s="158" t="s">
        <v>382</v>
      </c>
      <c r="H301" s="157" t="s">
        <v>1</v>
      </c>
      <c r="I301" s="159"/>
      <c r="L301" s="155"/>
      <c r="M301" s="160"/>
      <c r="N301" s="161"/>
      <c r="O301" s="161"/>
      <c r="P301" s="161"/>
      <c r="Q301" s="161"/>
      <c r="R301" s="161"/>
      <c r="S301" s="161"/>
      <c r="T301" s="162"/>
      <c r="AT301" s="157" t="s">
        <v>135</v>
      </c>
      <c r="AU301" s="157" t="s">
        <v>81</v>
      </c>
      <c r="AV301" s="13" t="s">
        <v>79</v>
      </c>
      <c r="AW301" s="13" t="s">
        <v>31</v>
      </c>
      <c r="AX301" s="13" t="s">
        <v>74</v>
      </c>
      <c r="AY301" s="157" t="s">
        <v>123</v>
      </c>
    </row>
    <row r="302" spans="1:65" s="14" customFormat="1">
      <c r="B302" s="163"/>
      <c r="D302" s="156" t="s">
        <v>135</v>
      </c>
      <c r="E302" s="164" t="s">
        <v>1</v>
      </c>
      <c r="F302" s="165" t="s">
        <v>383</v>
      </c>
      <c r="H302" s="166">
        <v>156</v>
      </c>
      <c r="I302" s="167"/>
      <c r="L302" s="163"/>
      <c r="M302" s="168"/>
      <c r="N302" s="169"/>
      <c r="O302" s="169"/>
      <c r="P302" s="169"/>
      <c r="Q302" s="169"/>
      <c r="R302" s="169"/>
      <c r="S302" s="169"/>
      <c r="T302" s="170"/>
      <c r="AT302" s="164" t="s">
        <v>135</v>
      </c>
      <c r="AU302" s="164" t="s">
        <v>81</v>
      </c>
      <c r="AV302" s="14" t="s">
        <v>81</v>
      </c>
      <c r="AW302" s="14" t="s">
        <v>31</v>
      </c>
      <c r="AX302" s="14" t="s">
        <v>74</v>
      </c>
      <c r="AY302" s="164" t="s">
        <v>123</v>
      </c>
    </row>
    <row r="303" spans="1:65" s="13" customFormat="1">
      <c r="B303" s="155"/>
      <c r="D303" s="156" t="s">
        <v>135</v>
      </c>
      <c r="E303" s="157" t="s">
        <v>1</v>
      </c>
      <c r="F303" s="158" t="s">
        <v>384</v>
      </c>
      <c r="H303" s="157" t="s">
        <v>1</v>
      </c>
      <c r="I303" s="159"/>
      <c r="L303" s="155"/>
      <c r="M303" s="160"/>
      <c r="N303" s="161"/>
      <c r="O303" s="161"/>
      <c r="P303" s="161"/>
      <c r="Q303" s="161"/>
      <c r="R303" s="161"/>
      <c r="S303" s="161"/>
      <c r="T303" s="162"/>
      <c r="AT303" s="157" t="s">
        <v>135</v>
      </c>
      <c r="AU303" s="157" t="s">
        <v>81</v>
      </c>
      <c r="AV303" s="13" t="s">
        <v>79</v>
      </c>
      <c r="AW303" s="13" t="s">
        <v>31</v>
      </c>
      <c r="AX303" s="13" t="s">
        <v>74</v>
      </c>
      <c r="AY303" s="157" t="s">
        <v>123</v>
      </c>
    </row>
    <row r="304" spans="1:65" s="14" customFormat="1">
      <c r="B304" s="163"/>
      <c r="D304" s="156" t="s">
        <v>135</v>
      </c>
      <c r="E304" s="164" t="s">
        <v>1</v>
      </c>
      <c r="F304" s="165" t="s">
        <v>385</v>
      </c>
      <c r="H304" s="166">
        <v>98.5</v>
      </c>
      <c r="I304" s="167"/>
      <c r="L304" s="163"/>
      <c r="M304" s="168"/>
      <c r="N304" s="169"/>
      <c r="O304" s="169"/>
      <c r="P304" s="169"/>
      <c r="Q304" s="169"/>
      <c r="R304" s="169"/>
      <c r="S304" s="169"/>
      <c r="T304" s="170"/>
      <c r="AT304" s="164" t="s">
        <v>135</v>
      </c>
      <c r="AU304" s="164" t="s">
        <v>81</v>
      </c>
      <c r="AV304" s="14" t="s">
        <v>81</v>
      </c>
      <c r="AW304" s="14" t="s">
        <v>31</v>
      </c>
      <c r="AX304" s="14" t="s">
        <v>74</v>
      </c>
      <c r="AY304" s="164" t="s">
        <v>123</v>
      </c>
    </row>
    <row r="305" spans="1:65" s="16" customFormat="1">
      <c r="B305" s="179"/>
      <c r="D305" s="156" t="s">
        <v>135</v>
      </c>
      <c r="E305" s="180" t="s">
        <v>1</v>
      </c>
      <c r="F305" s="181" t="s">
        <v>146</v>
      </c>
      <c r="H305" s="182">
        <v>1018.18</v>
      </c>
      <c r="I305" s="183"/>
      <c r="L305" s="179"/>
      <c r="M305" s="184"/>
      <c r="N305" s="185"/>
      <c r="O305" s="185"/>
      <c r="P305" s="185"/>
      <c r="Q305" s="185"/>
      <c r="R305" s="185"/>
      <c r="S305" s="185"/>
      <c r="T305" s="186"/>
      <c r="AT305" s="180" t="s">
        <v>135</v>
      </c>
      <c r="AU305" s="180" t="s">
        <v>81</v>
      </c>
      <c r="AV305" s="16" t="s">
        <v>129</v>
      </c>
      <c r="AW305" s="16" t="s">
        <v>31</v>
      </c>
      <c r="AX305" s="16" t="s">
        <v>79</v>
      </c>
      <c r="AY305" s="180" t="s">
        <v>123</v>
      </c>
    </row>
    <row r="306" spans="1:65" s="2" customFormat="1" ht="24.2" customHeight="1">
      <c r="A306" s="33"/>
      <c r="B306" s="140"/>
      <c r="C306" s="141" t="s">
        <v>395</v>
      </c>
      <c r="D306" s="141" t="s">
        <v>125</v>
      </c>
      <c r="E306" s="142" t="s">
        <v>396</v>
      </c>
      <c r="F306" s="143" t="s">
        <v>397</v>
      </c>
      <c r="G306" s="144" t="s">
        <v>218</v>
      </c>
      <c r="H306" s="145">
        <v>1029.18</v>
      </c>
      <c r="I306" s="146"/>
      <c r="J306" s="147">
        <f>ROUND(I306*H306,2)</f>
        <v>0</v>
      </c>
      <c r="K306" s="148"/>
      <c r="L306" s="34"/>
      <c r="M306" s="149" t="s">
        <v>1</v>
      </c>
      <c r="N306" s="150" t="s">
        <v>39</v>
      </c>
      <c r="O306" s="59"/>
      <c r="P306" s="151">
        <f>O306*H306</f>
        <v>0</v>
      </c>
      <c r="Q306" s="151">
        <v>0</v>
      </c>
      <c r="R306" s="151">
        <f>Q306*H306</f>
        <v>0</v>
      </c>
      <c r="S306" s="151">
        <v>0</v>
      </c>
      <c r="T306" s="15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3" t="s">
        <v>129</v>
      </c>
      <c r="AT306" s="153" t="s">
        <v>125</v>
      </c>
      <c r="AU306" s="153" t="s">
        <v>81</v>
      </c>
      <c r="AY306" s="18" t="s">
        <v>123</v>
      </c>
      <c r="BE306" s="154">
        <f>IF(N306="základní",J306,0)</f>
        <v>0</v>
      </c>
      <c r="BF306" s="154">
        <f>IF(N306="snížená",J306,0)</f>
        <v>0</v>
      </c>
      <c r="BG306" s="154">
        <f>IF(N306="zákl. přenesená",J306,0)</f>
        <v>0</v>
      </c>
      <c r="BH306" s="154">
        <f>IF(N306="sníž. přenesená",J306,0)</f>
        <v>0</v>
      </c>
      <c r="BI306" s="154">
        <f>IF(N306="nulová",J306,0)</f>
        <v>0</v>
      </c>
      <c r="BJ306" s="18" t="s">
        <v>79</v>
      </c>
      <c r="BK306" s="154">
        <f>ROUND(I306*H306,2)</f>
        <v>0</v>
      </c>
      <c r="BL306" s="18" t="s">
        <v>129</v>
      </c>
      <c r="BM306" s="153" t="s">
        <v>398</v>
      </c>
    </row>
    <row r="307" spans="1:65" s="13" customFormat="1">
      <c r="B307" s="155"/>
      <c r="D307" s="156" t="s">
        <v>135</v>
      </c>
      <c r="E307" s="157" t="s">
        <v>1</v>
      </c>
      <c r="F307" s="158" t="s">
        <v>379</v>
      </c>
      <c r="H307" s="157" t="s">
        <v>1</v>
      </c>
      <c r="I307" s="159"/>
      <c r="L307" s="155"/>
      <c r="M307" s="160"/>
      <c r="N307" s="161"/>
      <c r="O307" s="161"/>
      <c r="P307" s="161"/>
      <c r="Q307" s="161"/>
      <c r="R307" s="161"/>
      <c r="S307" s="161"/>
      <c r="T307" s="162"/>
      <c r="AT307" s="157" t="s">
        <v>135</v>
      </c>
      <c r="AU307" s="157" t="s">
        <v>81</v>
      </c>
      <c r="AV307" s="13" t="s">
        <v>79</v>
      </c>
      <c r="AW307" s="13" t="s">
        <v>31</v>
      </c>
      <c r="AX307" s="13" t="s">
        <v>74</v>
      </c>
      <c r="AY307" s="157" t="s">
        <v>123</v>
      </c>
    </row>
    <row r="308" spans="1:65" s="14" customFormat="1">
      <c r="B308" s="163"/>
      <c r="D308" s="156" t="s">
        <v>135</v>
      </c>
      <c r="E308" s="164" t="s">
        <v>1</v>
      </c>
      <c r="F308" s="165" t="s">
        <v>394</v>
      </c>
      <c r="H308" s="166">
        <v>763.68</v>
      </c>
      <c r="I308" s="167"/>
      <c r="L308" s="163"/>
      <c r="M308" s="168"/>
      <c r="N308" s="169"/>
      <c r="O308" s="169"/>
      <c r="P308" s="169"/>
      <c r="Q308" s="169"/>
      <c r="R308" s="169"/>
      <c r="S308" s="169"/>
      <c r="T308" s="170"/>
      <c r="AT308" s="164" t="s">
        <v>135</v>
      </c>
      <c r="AU308" s="164" t="s">
        <v>81</v>
      </c>
      <c r="AV308" s="14" t="s">
        <v>81</v>
      </c>
      <c r="AW308" s="14" t="s">
        <v>31</v>
      </c>
      <c r="AX308" s="14" t="s">
        <v>74</v>
      </c>
      <c r="AY308" s="164" t="s">
        <v>123</v>
      </c>
    </row>
    <row r="309" spans="1:65" s="13" customFormat="1">
      <c r="B309" s="155"/>
      <c r="D309" s="156" t="s">
        <v>135</v>
      </c>
      <c r="E309" s="157" t="s">
        <v>1</v>
      </c>
      <c r="F309" s="158" t="s">
        <v>382</v>
      </c>
      <c r="H309" s="157" t="s">
        <v>1</v>
      </c>
      <c r="I309" s="159"/>
      <c r="L309" s="155"/>
      <c r="M309" s="160"/>
      <c r="N309" s="161"/>
      <c r="O309" s="161"/>
      <c r="P309" s="161"/>
      <c r="Q309" s="161"/>
      <c r="R309" s="161"/>
      <c r="S309" s="161"/>
      <c r="T309" s="162"/>
      <c r="AT309" s="157" t="s">
        <v>135</v>
      </c>
      <c r="AU309" s="157" t="s">
        <v>81</v>
      </c>
      <c r="AV309" s="13" t="s">
        <v>79</v>
      </c>
      <c r="AW309" s="13" t="s">
        <v>31</v>
      </c>
      <c r="AX309" s="13" t="s">
        <v>74</v>
      </c>
      <c r="AY309" s="157" t="s">
        <v>123</v>
      </c>
    </row>
    <row r="310" spans="1:65" s="14" customFormat="1">
      <c r="B310" s="163"/>
      <c r="D310" s="156" t="s">
        <v>135</v>
      </c>
      <c r="E310" s="164" t="s">
        <v>1</v>
      </c>
      <c r="F310" s="165" t="s">
        <v>383</v>
      </c>
      <c r="H310" s="166">
        <v>156</v>
      </c>
      <c r="I310" s="167"/>
      <c r="L310" s="163"/>
      <c r="M310" s="168"/>
      <c r="N310" s="169"/>
      <c r="O310" s="169"/>
      <c r="P310" s="169"/>
      <c r="Q310" s="169"/>
      <c r="R310" s="169"/>
      <c r="S310" s="169"/>
      <c r="T310" s="170"/>
      <c r="AT310" s="164" t="s">
        <v>135</v>
      </c>
      <c r="AU310" s="164" t="s">
        <v>81</v>
      </c>
      <c r="AV310" s="14" t="s">
        <v>81</v>
      </c>
      <c r="AW310" s="14" t="s">
        <v>31</v>
      </c>
      <c r="AX310" s="14" t="s">
        <v>74</v>
      </c>
      <c r="AY310" s="164" t="s">
        <v>123</v>
      </c>
    </row>
    <row r="311" spans="1:65" s="13" customFormat="1">
      <c r="B311" s="155"/>
      <c r="D311" s="156" t="s">
        <v>135</v>
      </c>
      <c r="E311" s="157" t="s">
        <v>1</v>
      </c>
      <c r="F311" s="158" t="s">
        <v>384</v>
      </c>
      <c r="H311" s="157" t="s">
        <v>1</v>
      </c>
      <c r="I311" s="159"/>
      <c r="L311" s="155"/>
      <c r="M311" s="160"/>
      <c r="N311" s="161"/>
      <c r="O311" s="161"/>
      <c r="P311" s="161"/>
      <c r="Q311" s="161"/>
      <c r="R311" s="161"/>
      <c r="S311" s="161"/>
      <c r="T311" s="162"/>
      <c r="AT311" s="157" t="s">
        <v>135</v>
      </c>
      <c r="AU311" s="157" t="s">
        <v>81</v>
      </c>
      <c r="AV311" s="13" t="s">
        <v>79</v>
      </c>
      <c r="AW311" s="13" t="s">
        <v>31</v>
      </c>
      <c r="AX311" s="13" t="s">
        <v>74</v>
      </c>
      <c r="AY311" s="157" t="s">
        <v>123</v>
      </c>
    </row>
    <row r="312" spans="1:65" s="14" customFormat="1">
      <c r="B312" s="163"/>
      <c r="D312" s="156" t="s">
        <v>135</v>
      </c>
      <c r="E312" s="164" t="s">
        <v>1</v>
      </c>
      <c r="F312" s="165" t="s">
        <v>385</v>
      </c>
      <c r="H312" s="166">
        <v>98.5</v>
      </c>
      <c r="I312" s="167"/>
      <c r="L312" s="163"/>
      <c r="M312" s="168"/>
      <c r="N312" s="169"/>
      <c r="O312" s="169"/>
      <c r="P312" s="169"/>
      <c r="Q312" s="169"/>
      <c r="R312" s="169"/>
      <c r="S312" s="169"/>
      <c r="T312" s="170"/>
      <c r="AT312" s="164" t="s">
        <v>135</v>
      </c>
      <c r="AU312" s="164" t="s">
        <v>81</v>
      </c>
      <c r="AV312" s="14" t="s">
        <v>81</v>
      </c>
      <c r="AW312" s="14" t="s">
        <v>31</v>
      </c>
      <c r="AX312" s="14" t="s">
        <v>74</v>
      </c>
      <c r="AY312" s="164" t="s">
        <v>123</v>
      </c>
    </row>
    <row r="313" spans="1:65" s="13" customFormat="1">
      <c r="B313" s="155"/>
      <c r="D313" s="156" t="s">
        <v>135</v>
      </c>
      <c r="E313" s="157" t="s">
        <v>1</v>
      </c>
      <c r="F313" s="158" t="s">
        <v>399</v>
      </c>
      <c r="H313" s="157" t="s">
        <v>1</v>
      </c>
      <c r="I313" s="159"/>
      <c r="L313" s="155"/>
      <c r="M313" s="160"/>
      <c r="N313" s="161"/>
      <c r="O313" s="161"/>
      <c r="P313" s="161"/>
      <c r="Q313" s="161"/>
      <c r="R313" s="161"/>
      <c r="S313" s="161"/>
      <c r="T313" s="162"/>
      <c r="AT313" s="157" t="s">
        <v>135</v>
      </c>
      <c r="AU313" s="157" t="s">
        <v>81</v>
      </c>
      <c r="AV313" s="13" t="s">
        <v>79</v>
      </c>
      <c r="AW313" s="13" t="s">
        <v>31</v>
      </c>
      <c r="AX313" s="13" t="s">
        <v>74</v>
      </c>
      <c r="AY313" s="157" t="s">
        <v>123</v>
      </c>
    </row>
    <row r="314" spans="1:65" s="14" customFormat="1">
      <c r="B314" s="163"/>
      <c r="D314" s="156" t="s">
        <v>135</v>
      </c>
      <c r="E314" s="164" t="s">
        <v>1</v>
      </c>
      <c r="F314" s="165" t="s">
        <v>400</v>
      </c>
      <c r="H314" s="166">
        <v>11</v>
      </c>
      <c r="I314" s="167"/>
      <c r="L314" s="163"/>
      <c r="M314" s="168"/>
      <c r="N314" s="169"/>
      <c r="O314" s="169"/>
      <c r="P314" s="169"/>
      <c r="Q314" s="169"/>
      <c r="R314" s="169"/>
      <c r="S314" s="169"/>
      <c r="T314" s="170"/>
      <c r="AT314" s="164" t="s">
        <v>135</v>
      </c>
      <c r="AU314" s="164" t="s">
        <v>81</v>
      </c>
      <c r="AV314" s="14" t="s">
        <v>81</v>
      </c>
      <c r="AW314" s="14" t="s">
        <v>31</v>
      </c>
      <c r="AX314" s="14" t="s">
        <v>74</v>
      </c>
      <c r="AY314" s="164" t="s">
        <v>123</v>
      </c>
    </row>
    <row r="315" spans="1:65" s="16" customFormat="1">
      <c r="B315" s="179"/>
      <c r="D315" s="156" t="s">
        <v>135</v>
      </c>
      <c r="E315" s="180" t="s">
        <v>1</v>
      </c>
      <c r="F315" s="181" t="s">
        <v>146</v>
      </c>
      <c r="H315" s="182">
        <v>1029.18</v>
      </c>
      <c r="I315" s="183"/>
      <c r="L315" s="179"/>
      <c r="M315" s="184"/>
      <c r="N315" s="185"/>
      <c r="O315" s="185"/>
      <c r="P315" s="185"/>
      <c r="Q315" s="185"/>
      <c r="R315" s="185"/>
      <c r="S315" s="185"/>
      <c r="T315" s="186"/>
      <c r="AT315" s="180" t="s">
        <v>135</v>
      </c>
      <c r="AU315" s="180" t="s">
        <v>81</v>
      </c>
      <c r="AV315" s="16" t="s">
        <v>129</v>
      </c>
      <c r="AW315" s="16" t="s">
        <v>31</v>
      </c>
      <c r="AX315" s="16" t="s">
        <v>79</v>
      </c>
      <c r="AY315" s="180" t="s">
        <v>123</v>
      </c>
    </row>
    <row r="316" spans="1:65" s="2" customFormat="1" ht="33" customHeight="1">
      <c r="A316" s="33"/>
      <c r="B316" s="140"/>
      <c r="C316" s="141" t="s">
        <v>401</v>
      </c>
      <c r="D316" s="141" t="s">
        <v>125</v>
      </c>
      <c r="E316" s="142" t="s">
        <v>402</v>
      </c>
      <c r="F316" s="143" t="s">
        <v>403</v>
      </c>
      <c r="G316" s="144" t="s">
        <v>218</v>
      </c>
      <c r="H316" s="145">
        <v>95.4</v>
      </c>
      <c r="I316" s="146"/>
      <c r="J316" s="147">
        <f>ROUND(I316*H316,2)</f>
        <v>0</v>
      </c>
      <c r="K316" s="148"/>
      <c r="L316" s="34"/>
      <c r="M316" s="149" t="s">
        <v>1</v>
      </c>
      <c r="N316" s="150" t="s">
        <v>39</v>
      </c>
      <c r="O316" s="59"/>
      <c r="P316" s="151">
        <f>O316*H316</f>
        <v>0</v>
      </c>
      <c r="Q316" s="151">
        <v>0</v>
      </c>
      <c r="R316" s="151">
        <f>Q316*H316</f>
        <v>0</v>
      </c>
      <c r="S316" s="151">
        <v>0</v>
      </c>
      <c r="T316" s="15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53" t="s">
        <v>129</v>
      </c>
      <c r="AT316" s="153" t="s">
        <v>125</v>
      </c>
      <c r="AU316" s="153" t="s">
        <v>81</v>
      </c>
      <c r="AY316" s="18" t="s">
        <v>123</v>
      </c>
      <c r="BE316" s="154">
        <f>IF(N316="základní",J316,0)</f>
        <v>0</v>
      </c>
      <c r="BF316" s="154">
        <f>IF(N316="snížená",J316,0)</f>
        <v>0</v>
      </c>
      <c r="BG316" s="154">
        <f>IF(N316="zákl. přenesená",J316,0)</f>
        <v>0</v>
      </c>
      <c r="BH316" s="154">
        <f>IF(N316="sníž. přenesená",J316,0)</f>
        <v>0</v>
      </c>
      <c r="BI316" s="154">
        <f>IF(N316="nulová",J316,0)</f>
        <v>0</v>
      </c>
      <c r="BJ316" s="18" t="s">
        <v>79</v>
      </c>
      <c r="BK316" s="154">
        <f>ROUND(I316*H316,2)</f>
        <v>0</v>
      </c>
      <c r="BL316" s="18" t="s">
        <v>129</v>
      </c>
      <c r="BM316" s="153" t="s">
        <v>404</v>
      </c>
    </row>
    <row r="317" spans="1:65" s="13" customFormat="1">
      <c r="B317" s="155"/>
      <c r="D317" s="156" t="s">
        <v>135</v>
      </c>
      <c r="E317" s="157" t="s">
        <v>1</v>
      </c>
      <c r="F317" s="158" t="s">
        <v>405</v>
      </c>
      <c r="H317" s="157" t="s">
        <v>1</v>
      </c>
      <c r="I317" s="159"/>
      <c r="L317" s="155"/>
      <c r="M317" s="160"/>
      <c r="N317" s="161"/>
      <c r="O317" s="161"/>
      <c r="P317" s="161"/>
      <c r="Q317" s="161"/>
      <c r="R317" s="161"/>
      <c r="S317" s="161"/>
      <c r="T317" s="162"/>
      <c r="AT317" s="157" t="s">
        <v>135</v>
      </c>
      <c r="AU317" s="157" t="s">
        <v>81</v>
      </c>
      <c r="AV317" s="13" t="s">
        <v>79</v>
      </c>
      <c r="AW317" s="13" t="s">
        <v>31</v>
      </c>
      <c r="AX317" s="13" t="s">
        <v>74</v>
      </c>
      <c r="AY317" s="157" t="s">
        <v>123</v>
      </c>
    </row>
    <row r="318" spans="1:65" s="14" customFormat="1">
      <c r="B318" s="163"/>
      <c r="D318" s="156" t="s">
        <v>135</v>
      </c>
      <c r="E318" s="164" t="s">
        <v>1</v>
      </c>
      <c r="F318" s="165" t="s">
        <v>406</v>
      </c>
      <c r="H318" s="166">
        <v>21.8</v>
      </c>
      <c r="I318" s="167"/>
      <c r="L318" s="163"/>
      <c r="M318" s="168"/>
      <c r="N318" s="169"/>
      <c r="O318" s="169"/>
      <c r="P318" s="169"/>
      <c r="Q318" s="169"/>
      <c r="R318" s="169"/>
      <c r="S318" s="169"/>
      <c r="T318" s="170"/>
      <c r="AT318" s="164" t="s">
        <v>135</v>
      </c>
      <c r="AU318" s="164" t="s">
        <v>81</v>
      </c>
      <c r="AV318" s="14" t="s">
        <v>81</v>
      </c>
      <c r="AW318" s="14" t="s">
        <v>31</v>
      </c>
      <c r="AX318" s="14" t="s">
        <v>74</v>
      </c>
      <c r="AY318" s="164" t="s">
        <v>123</v>
      </c>
    </row>
    <row r="319" spans="1:65" s="13" customFormat="1">
      <c r="B319" s="155"/>
      <c r="D319" s="156" t="s">
        <v>135</v>
      </c>
      <c r="E319" s="157" t="s">
        <v>1</v>
      </c>
      <c r="F319" s="158" t="s">
        <v>407</v>
      </c>
      <c r="H319" s="157" t="s">
        <v>1</v>
      </c>
      <c r="I319" s="159"/>
      <c r="L319" s="155"/>
      <c r="M319" s="160"/>
      <c r="N319" s="161"/>
      <c r="O319" s="161"/>
      <c r="P319" s="161"/>
      <c r="Q319" s="161"/>
      <c r="R319" s="161"/>
      <c r="S319" s="161"/>
      <c r="T319" s="162"/>
      <c r="AT319" s="157" t="s">
        <v>135</v>
      </c>
      <c r="AU319" s="157" t="s">
        <v>81</v>
      </c>
      <c r="AV319" s="13" t="s">
        <v>79</v>
      </c>
      <c r="AW319" s="13" t="s">
        <v>31</v>
      </c>
      <c r="AX319" s="13" t="s">
        <v>74</v>
      </c>
      <c r="AY319" s="157" t="s">
        <v>123</v>
      </c>
    </row>
    <row r="320" spans="1:65" s="14" customFormat="1">
      <c r="B320" s="163"/>
      <c r="D320" s="156" t="s">
        <v>135</v>
      </c>
      <c r="E320" s="164" t="s">
        <v>1</v>
      </c>
      <c r="F320" s="165" t="s">
        <v>408</v>
      </c>
      <c r="H320" s="166">
        <v>35.1</v>
      </c>
      <c r="I320" s="167"/>
      <c r="L320" s="163"/>
      <c r="M320" s="168"/>
      <c r="N320" s="169"/>
      <c r="O320" s="169"/>
      <c r="P320" s="169"/>
      <c r="Q320" s="169"/>
      <c r="R320" s="169"/>
      <c r="S320" s="169"/>
      <c r="T320" s="170"/>
      <c r="AT320" s="164" t="s">
        <v>135</v>
      </c>
      <c r="AU320" s="164" t="s">
        <v>81</v>
      </c>
      <c r="AV320" s="14" t="s">
        <v>81</v>
      </c>
      <c r="AW320" s="14" t="s">
        <v>31</v>
      </c>
      <c r="AX320" s="14" t="s">
        <v>74</v>
      </c>
      <c r="AY320" s="164" t="s">
        <v>123</v>
      </c>
    </row>
    <row r="321" spans="1:65" s="13" customFormat="1">
      <c r="B321" s="155"/>
      <c r="D321" s="156" t="s">
        <v>135</v>
      </c>
      <c r="E321" s="157" t="s">
        <v>1</v>
      </c>
      <c r="F321" s="158" t="s">
        <v>384</v>
      </c>
      <c r="H321" s="157" t="s">
        <v>1</v>
      </c>
      <c r="I321" s="159"/>
      <c r="L321" s="155"/>
      <c r="M321" s="160"/>
      <c r="N321" s="161"/>
      <c r="O321" s="161"/>
      <c r="P321" s="161"/>
      <c r="Q321" s="161"/>
      <c r="R321" s="161"/>
      <c r="S321" s="161"/>
      <c r="T321" s="162"/>
      <c r="AT321" s="157" t="s">
        <v>135</v>
      </c>
      <c r="AU321" s="157" t="s">
        <v>81</v>
      </c>
      <c r="AV321" s="13" t="s">
        <v>79</v>
      </c>
      <c r="AW321" s="13" t="s">
        <v>31</v>
      </c>
      <c r="AX321" s="13" t="s">
        <v>74</v>
      </c>
      <c r="AY321" s="157" t="s">
        <v>123</v>
      </c>
    </row>
    <row r="322" spans="1:65" s="14" customFormat="1">
      <c r="B322" s="163"/>
      <c r="D322" s="156" t="s">
        <v>135</v>
      </c>
      <c r="E322" s="164" t="s">
        <v>1</v>
      </c>
      <c r="F322" s="165" t="s">
        <v>409</v>
      </c>
      <c r="H322" s="166">
        <v>10.5</v>
      </c>
      <c r="I322" s="167"/>
      <c r="L322" s="163"/>
      <c r="M322" s="168"/>
      <c r="N322" s="169"/>
      <c r="O322" s="169"/>
      <c r="P322" s="169"/>
      <c r="Q322" s="169"/>
      <c r="R322" s="169"/>
      <c r="S322" s="169"/>
      <c r="T322" s="170"/>
      <c r="AT322" s="164" t="s">
        <v>135</v>
      </c>
      <c r="AU322" s="164" t="s">
        <v>81</v>
      </c>
      <c r="AV322" s="14" t="s">
        <v>81</v>
      </c>
      <c r="AW322" s="14" t="s">
        <v>31</v>
      </c>
      <c r="AX322" s="14" t="s">
        <v>74</v>
      </c>
      <c r="AY322" s="164" t="s">
        <v>123</v>
      </c>
    </row>
    <row r="323" spans="1:65" s="14" customFormat="1">
      <c r="B323" s="163"/>
      <c r="D323" s="156" t="s">
        <v>135</v>
      </c>
      <c r="E323" s="164" t="s">
        <v>1</v>
      </c>
      <c r="F323" s="165" t="s">
        <v>410</v>
      </c>
      <c r="H323" s="166">
        <v>17</v>
      </c>
      <c r="I323" s="167"/>
      <c r="L323" s="163"/>
      <c r="M323" s="168"/>
      <c r="N323" s="169"/>
      <c r="O323" s="169"/>
      <c r="P323" s="169"/>
      <c r="Q323" s="169"/>
      <c r="R323" s="169"/>
      <c r="S323" s="169"/>
      <c r="T323" s="170"/>
      <c r="AT323" s="164" t="s">
        <v>135</v>
      </c>
      <c r="AU323" s="164" t="s">
        <v>81</v>
      </c>
      <c r="AV323" s="14" t="s">
        <v>81</v>
      </c>
      <c r="AW323" s="14" t="s">
        <v>31</v>
      </c>
      <c r="AX323" s="14" t="s">
        <v>74</v>
      </c>
      <c r="AY323" s="164" t="s">
        <v>123</v>
      </c>
    </row>
    <row r="324" spans="1:65" s="14" customFormat="1">
      <c r="B324" s="163"/>
      <c r="D324" s="156" t="s">
        <v>135</v>
      </c>
      <c r="E324" s="164" t="s">
        <v>1</v>
      </c>
      <c r="F324" s="165" t="s">
        <v>400</v>
      </c>
      <c r="H324" s="166">
        <v>11</v>
      </c>
      <c r="I324" s="167"/>
      <c r="L324" s="163"/>
      <c r="M324" s="168"/>
      <c r="N324" s="169"/>
      <c r="O324" s="169"/>
      <c r="P324" s="169"/>
      <c r="Q324" s="169"/>
      <c r="R324" s="169"/>
      <c r="S324" s="169"/>
      <c r="T324" s="170"/>
      <c r="AT324" s="164" t="s">
        <v>135</v>
      </c>
      <c r="AU324" s="164" t="s">
        <v>81</v>
      </c>
      <c r="AV324" s="14" t="s">
        <v>81</v>
      </c>
      <c r="AW324" s="14" t="s">
        <v>31</v>
      </c>
      <c r="AX324" s="14" t="s">
        <v>74</v>
      </c>
      <c r="AY324" s="164" t="s">
        <v>123</v>
      </c>
    </row>
    <row r="325" spans="1:65" s="16" customFormat="1">
      <c r="B325" s="179"/>
      <c r="D325" s="156" t="s">
        <v>135</v>
      </c>
      <c r="E325" s="180" t="s">
        <v>1</v>
      </c>
      <c r="F325" s="181" t="s">
        <v>146</v>
      </c>
      <c r="H325" s="182">
        <v>95.4</v>
      </c>
      <c r="I325" s="183"/>
      <c r="L325" s="179"/>
      <c r="M325" s="184"/>
      <c r="N325" s="185"/>
      <c r="O325" s="185"/>
      <c r="P325" s="185"/>
      <c r="Q325" s="185"/>
      <c r="R325" s="185"/>
      <c r="S325" s="185"/>
      <c r="T325" s="186"/>
      <c r="AT325" s="180" t="s">
        <v>135</v>
      </c>
      <c r="AU325" s="180" t="s">
        <v>81</v>
      </c>
      <c r="AV325" s="16" t="s">
        <v>129</v>
      </c>
      <c r="AW325" s="16" t="s">
        <v>31</v>
      </c>
      <c r="AX325" s="16" t="s">
        <v>79</v>
      </c>
      <c r="AY325" s="180" t="s">
        <v>123</v>
      </c>
    </row>
    <row r="326" spans="1:65" s="2" customFormat="1" ht="24.2" customHeight="1">
      <c r="A326" s="33"/>
      <c r="B326" s="140"/>
      <c r="C326" s="141" t="s">
        <v>411</v>
      </c>
      <c r="D326" s="141" t="s">
        <v>125</v>
      </c>
      <c r="E326" s="142" t="s">
        <v>412</v>
      </c>
      <c r="F326" s="143" t="s">
        <v>413</v>
      </c>
      <c r="G326" s="144" t="s">
        <v>218</v>
      </c>
      <c r="H326" s="145">
        <v>95.4</v>
      </c>
      <c r="I326" s="146"/>
      <c r="J326" s="147">
        <f>ROUND(I326*H326,2)</f>
        <v>0</v>
      </c>
      <c r="K326" s="148"/>
      <c r="L326" s="34"/>
      <c r="M326" s="149" t="s">
        <v>1</v>
      </c>
      <c r="N326" s="150" t="s">
        <v>39</v>
      </c>
      <c r="O326" s="59"/>
      <c r="P326" s="151">
        <f>O326*H326</f>
        <v>0</v>
      </c>
      <c r="Q326" s="151">
        <v>0</v>
      </c>
      <c r="R326" s="151">
        <f>Q326*H326</f>
        <v>0</v>
      </c>
      <c r="S326" s="151">
        <v>0</v>
      </c>
      <c r="T326" s="15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53" t="s">
        <v>129</v>
      </c>
      <c r="AT326" s="153" t="s">
        <v>125</v>
      </c>
      <c r="AU326" s="153" t="s">
        <v>81</v>
      </c>
      <c r="AY326" s="18" t="s">
        <v>123</v>
      </c>
      <c r="BE326" s="154">
        <f>IF(N326="základní",J326,0)</f>
        <v>0</v>
      </c>
      <c r="BF326" s="154">
        <f>IF(N326="snížená",J326,0)</f>
        <v>0</v>
      </c>
      <c r="BG326" s="154">
        <f>IF(N326="zákl. přenesená",J326,0)</f>
        <v>0</v>
      </c>
      <c r="BH326" s="154">
        <f>IF(N326="sníž. přenesená",J326,0)</f>
        <v>0</v>
      </c>
      <c r="BI326" s="154">
        <f>IF(N326="nulová",J326,0)</f>
        <v>0</v>
      </c>
      <c r="BJ326" s="18" t="s">
        <v>79</v>
      </c>
      <c r="BK326" s="154">
        <f>ROUND(I326*H326,2)</f>
        <v>0</v>
      </c>
      <c r="BL326" s="18" t="s">
        <v>129</v>
      </c>
      <c r="BM326" s="153" t="s">
        <v>414</v>
      </c>
    </row>
    <row r="327" spans="1:65" s="13" customFormat="1">
      <c r="B327" s="155"/>
      <c r="D327" s="156" t="s">
        <v>135</v>
      </c>
      <c r="E327" s="157" t="s">
        <v>1</v>
      </c>
      <c r="F327" s="158" t="s">
        <v>405</v>
      </c>
      <c r="H327" s="157" t="s">
        <v>1</v>
      </c>
      <c r="I327" s="159"/>
      <c r="L327" s="155"/>
      <c r="M327" s="160"/>
      <c r="N327" s="161"/>
      <c r="O327" s="161"/>
      <c r="P327" s="161"/>
      <c r="Q327" s="161"/>
      <c r="R327" s="161"/>
      <c r="S327" s="161"/>
      <c r="T327" s="162"/>
      <c r="AT327" s="157" t="s">
        <v>135</v>
      </c>
      <c r="AU327" s="157" t="s">
        <v>81</v>
      </c>
      <c r="AV327" s="13" t="s">
        <v>79</v>
      </c>
      <c r="AW327" s="13" t="s">
        <v>31</v>
      </c>
      <c r="AX327" s="13" t="s">
        <v>74</v>
      </c>
      <c r="AY327" s="157" t="s">
        <v>123</v>
      </c>
    </row>
    <row r="328" spans="1:65" s="14" customFormat="1">
      <c r="B328" s="163"/>
      <c r="D328" s="156" t="s">
        <v>135</v>
      </c>
      <c r="E328" s="164" t="s">
        <v>1</v>
      </c>
      <c r="F328" s="165" t="s">
        <v>406</v>
      </c>
      <c r="H328" s="166">
        <v>21.8</v>
      </c>
      <c r="I328" s="167"/>
      <c r="L328" s="163"/>
      <c r="M328" s="168"/>
      <c r="N328" s="169"/>
      <c r="O328" s="169"/>
      <c r="P328" s="169"/>
      <c r="Q328" s="169"/>
      <c r="R328" s="169"/>
      <c r="S328" s="169"/>
      <c r="T328" s="170"/>
      <c r="AT328" s="164" t="s">
        <v>135</v>
      </c>
      <c r="AU328" s="164" t="s">
        <v>81</v>
      </c>
      <c r="AV328" s="14" t="s">
        <v>81</v>
      </c>
      <c r="AW328" s="14" t="s">
        <v>31</v>
      </c>
      <c r="AX328" s="14" t="s">
        <v>74</v>
      </c>
      <c r="AY328" s="164" t="s">
        <v>123</v>
      </c>
    </row>
    <row r="329" spans="1:65" s="13" customFormat="1">
      <c r="B329" s="155"/>
      <c r="D329" s="156" t="s">
        <v>135</v>
      </c>
      <c r="E329" s="157" t="s">
        <v>1</v>
      </c>
      <c r="F329" s="158" t="s">
        <v>407</v>
      </c>
      <c r="H329" s="157" t="s">
        <v>1</v>
      </c>
      <c r="I329" s="159"/>
      <c r="L329" s="155"/>
      <c r="M329" s="160"/>
      <c r="N329" s="161"/>
      <c r="O329" s="161"/>
      <c r="P329" s="161"/>
      <c r="Q329" s="161"/>
      <c r="R329" s="161"/>
      <c r="S329" s="161"/>
      <c r="T329" s="162"/>
      <c r="AT329" s="157" t="s">
        <v>135</v>
      </c>
      <c r="AU329" s="157" t="s">
        <v>81</v>
      </c>
      <c r="AV329" s="13" t="s">
        <v>79</v>
      </c>
      <c r="AW329" s="13" t="s">
        <v>31</v>
      </c>
      <c r="AX329" s="13" t="s">
        <v>74</v>
      </c>
      <c r="AY329" s="157" t="s">
        <v>123</v>
      </c>
    </row>
    <row r="330" spans="1:65" s="14" customFormat="1">
      <c r="B330" s="163"/>
      <c r="D330" s="156" t="s">
        <v>135</v>
      </c>
      <c r="E330" s="164" t="s">
        <v>1</v>
      </c>
      <c r="F330" s="165" t="s">
        <v>408</v>
      </c>
      <c r="H330" s="166">
        <v>35.1</v>
      </c>
      <c r="I330" s="167"/>
      <c r="L330" s="163"/>
      <c r="M330" s="168"/>
      <c r="N330" s="169"/>
      <c r="O330" s="169"/>
      <c r="P330" s="169"/>
      <c r="Q330" s="169"/>
      <c r="R330" s="169"/>
      <c r="S330" s="169"/>
      <c r="T330" s="170"/>
      <c r="AT330" s="164" t="s">
        <v>135</v>
      </c>
      <c r="AU330" s="164" t="s">
        <v>81</v>
      </c>
      <c r="AV330" s="14" t="s">
        <v>81</v>
      </c>
      <c r="AW330" s="14" t="s">
        <v>31</v>
      </c>
      <c r="AX330" s="14" t="s">
        <v>74</v>
      </c>
      <c r="AY330" s="164" t="s">
        <v>123</v>
      </c>
    </row>
    <row r="331" spans="1:65" s="13" customFormat="1">
      <c r="B331" s="155"/>
      <c r="D331" s="156" t="s">
        <v>135</v>
      </c>
      <c r="E331" s="157" t="s">
        <v>1</v>
      </c>
      <c r="F331" s="158" t="s">
        <v>384</v>
      </c>
      <c r="H331" s="157" t="s">
        <v>1</v>
      </c>
      <c r="I331" s="159"/>
      <c r="L331" s="155"/>
      <c r="M331" s="160"/>
      <c r="N331" s="161"/>
      <c r="O331" s="161"/>
      <c r="P331" s="161"/>
      <c r="Q331" s="161"/>
      <c r="R331" s="161"/>
      <c r="S331" s="161"/>
      <c r="T331" s="162"/>
      <c r="AT331" s="157" t="s">
        <v>135</v>
      </c>
      <c r="AU331" s="157" t="s">
        <v>81</v>
      </c>
      <c r="AV331" s="13" t="s">
        <v>79</v>
      </c>
      <c r="AW331" s="13" t="s">
        <v>31</v>
      </c>
      <c r="AX331" s="13" t="s">
        <v>74</v>
      </c>
      <c r="AY331" s="157" t="s">
        <v>123</v>
      </c>
    </row>
    <row r="332" spans="1:65" s="14" customFormat="1">
      <c r="B332" s="163"/>
      <c r="D332" s="156" t="s">
        <v>135</v>
      </c>
      <c r="E332" s="164" t="s">
        <v>1</v>
      </c>
      <c r="F332" s="165" t="s">
        <v>409</v>
      </c>
      <c r="H332" s="166">
        <v>10.5</v>
      </c>
      <c r="I332" s="167"/>
      <c r="L332" s="163"/>
      <c r="M332" s="168"/>
      <c r="N332" s="169"/>
      <c r="O332" s="169"/>
      <c r="P332" s="169"/>
      <c r="Q332" s="169"/>
      <c r="R332" s="169"/>
      <c r="S332" s="169"/>
      <c r="T332" s="170"/>
      <c r="AT332" s="164" t="s">
        <v>135</v>
      </c>
      <c r="AU332" s="164" t="s">
        <v>81</v>
      </c>
      <c r="AV332" s="14" t="s">
        <v>81</v>
      </c>
      <c r="AW332" s="14" t="s">
        <v>31</v>
      </c>
      <c r="AX332" s="14" t="s">
        <v>74</v>
      </c>
      <c r="AY332" s="164" t="s">
        <v>123</v>
      </c>
    </row>
    <row r="333" spans="1:65" s="14" customFormat="1">
      <c r="B333" s="163"/>
      <c r="D333" s="156" t="s">
        <v>135</v>
      </c>
      <c r="E333" s="164" t="s">
        <v>1</v>
      </c>
      <c r="F333" s="165" t="s">
        <v>410</v>
      </c>
      <c r="H333" s="166">
        <v>17</v>
      </c>
      <c r="I333" s="167"/>
      <c r="L333" s="163"/>
      <c r="M333" s="168"/>
      <c r="N333" s="169"/>
      <c r="O333" s="169"/>
      <c r="P333" s="169"/>
      <c r="Q333" s="169"/>
      <c r="R333" s="169"/>
      <c r="S333" s="169"/>
      <c r="T333" s="170"/>
      <c r="AT333" s="164" t="s">
        <v>135</v>
      </c>
      <c r="AU333" s="164" t="s">
        <v>81</v>
      </c>
      <c r="AV333" s="14" t="s">
        <v>81</v>
      </c>
      <c r="AW333" s="14" t="s">
        <v>31</v>
      </c>
      <c r="AX333" s="14" t="s">
        <v>74</v>
      </c>
      <c r="AY333" s="164" t="s">
        <v>123</v>
      </c>
    </row>
    <row r="334" spans="1:65" s="14" customFormat="1">
      <c r="B334" s="163"/>
      <c r="D334" s="156" t="s">
        <v>135</v>
      </c>
      <c r="E334" s="164" t="s">
        <v>1</v>
      </c>
      <c r="F334" s="165" t="s">
        <v>415</v>
      </c>
      <c r="H334" s="166">
        <v>11</v>
      </c>
      <c r="I334" s="167"/>
      <c r="L334" s="163"/>
      <c r="M334" s="168"/>
      <c r="N334" s="169"/>
      <c r="O334" s="169"/>
      <c r="P334" s="169"/>
      <c r="Q334" s="169"/>
      <c r="R334" s="169"/>
      <c r="S334" s="169"/>
      <c r="T334" s="170"/>
      <c r="AT334" s="164" t="s">
        <v>135</v>
      </c>
      <c r="AU334" s="164" t="s">
        <v>81</v>
      </c>
      <c r="AV334" s="14" t="s">
        <v>81</v>
      </c>
      <c r="AW334" s="14" t="s">
        <v>31</v>
      </c>
      <c r="AX334" s="14" t="s">
        <v>74</v>
      </c>
      <c r="AY334" s="164" t="s">
        <v>123</v>
      </c>
    </row>
    <row r="335" spans="1:65" s="16" customFormat="1">
      <c r="B335" s="179"/>
      <c r="D335" s="156" t="s">
        <v>135</v>
      </c>
      <c r="E335" s="180" t="s">
        <v>1</v>
      </c>
      <c r="F335" s="181" t="s">
        <v>146</v>
      </c>
      <c r="H335" s="182">
        <v>95.4</v>
      </c>
      <c r="I335" s="183"/>
      <c r="L335" s="179"/>
      <c r="M335" s="184"/>
      <c r="N335" s="185"/>
      <c r="O335" s="185"/>
      <c r="P335" s="185"/>
      <c r="Q335" s="185"/>
      <c r="R335" s="185"/>
      <c r="S335" s="185"/>
      <c r="T335" s="186"/>
      <c r="AT335" s="180" t="s">
        <v>135</v>
      </c>
      <c r="AU335" s="180" t="s">
        <v>81</v>
      </c>
      <c r="AV335" s="16" t="s">
        <v>129</v>
      </c>
      <c r="AW335" s="16" t="s">
        <v>31</v>
      </c>
      <c r="AX335" s="16" t="s">
        <v>79</v>
      </c>
      <c r="AY335" s="180" t="s">
        <v>123</v>
      </c>
    </row>
    <row r="336" spans="1:65" s="2" customFormat="1" ht="24.2" customHeight="1">
      <c r="A336" s="33"/>
      <c r="B336" s="140"/>
      <c r="C336" s="141" t="s">
        <v>416</v>
      </c>
      <c r="D336" s="141" t="s">
        <v>125</v>
      </c>
      <c r="E336" s="142" t="s">
        <v>417</v>
      </c>
      <c r="F336" s="143" t="s">
        <v>418</v>
      </c>
      <c r="G336" s="144" t="s">
        <v>218</v>
      </c>
      <c r="H336" s="145">
        <v>67.400000000000006</v>
      </c>
      <c r="I336" s="146"/>
      <c r="J336" s="147">
        <f>ROUND(I336*H336,2)</f>
        <v>0</v>
      </c>
      <c r="K336" s="148"/>
      <c r="L336" s="34"/>
      <c r="M336" s="149" t="s">
        <v>1</v>
      </c>
      <c r="N336" s="150" t="s">
        <v>39</v>
      </c>
      <c r="O336" s="59"/>
      <c r="P336" s="151">
        <f>O336*H336</f>
        <v>0</v>
      </c>
      <c r="Q336" s="151">
        <v>0.1837</v>
      </c>
      <c r="R336" s="151">
        <f>Q336*H336</f>
        <v>12.381380000000002</v>
      </c>
      <c r="S336" s="151">
        <v>0</v>
      </c>
      <c r="T336" s="15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3" t="s">
        <v>129</v>
      </c>
      <c r="AT336" s="153" t="s">
        <v>125</v>
      </c>
      <c r="AU336" s="153" t="s">
        <v>81</v>
      </c>
      <c r="AY336" s="18" t="s">
        <v>123</v>
      </c>
      <c r="BE336" s="154">
        <f>IF(N336="základní",J336,0)</f>
        <v>0</v>
      </c>
      <c r="BF336" s="154">
        <f>IF(N336="snížená",J336,0)</f>
        <v>0</v>
      </c>
      <c r="BG336" s="154">
        <f>IF(N336="zákl. přenesená",J336,0)</f>
        <v>0</v>
      </c>
      <c r="BH336" s="154">
        <f>IF(N336="sníž. přenesená",J336,0)</f>
        <v>0</v>
      </c>
      <c r="BI336" s="154">
        <f>IF(N336="nulová",J336,0)</f>
        <v>0</v>
      </c>
      <c r="BJ336" s="18" t="s">
        <v>79</v>
      </c>
      <c r="BK336" s="154">
        <f>ROUND(I336*H336,2)</f>
        <v>0</v>
      </c>
      <c r="BL336" s="18" t="s">
        <v>129</v>
      </c>
      <c r="BM336" s="153" t="s">
        <v>419</v>
      </c>
    </row>
    <row r="337" spans="1:65" s="13" customFormat="1">
      <c r="B337" s="155"/>
      <c r="D337" s="156" t="s">
        <v>135</v>
      </c>
      <c r="E337" s="157" t="s">
        <v>1</v>
      </c>
      <c r="F337" s="158" t="s">
        <v>405</v>
      </c>
      <c r="H337" s="157" t="s">
        <v>1</v>
      </c>
      <c r="I337" s="159"/>
      <c r="L337" s="155"/>
      <c r="M337" s="160"/>
      <c r="N337" s="161"/>
      <c r="O337" s="161"/>
      <c r="P337" s="161"/>
      <c r="Q337" s="161"/>
      <c r="R337" s="161"/>
      <c r="S337" s="161"/>
      <c r="T337" s="162"/>
      <c r="AT337" s="157" t="s">
        <v>135</v>
      </c>
      <c r="AU337" s="157" t="s">
        <v>81</v>
      </c>
      <c r="AV337" s="13" t="s">
        <v>79</v>
      </c>
      <c r="AW337" s="13" t="s">
        <v>31</v>
      </c>
      <c r="AX337" s="13" t="s">
        <v>74</v>
      </c>
      <c r="AY337" s="157" t="s">
        <v>123</v>
      </c>
    </row>
    <row r="338" spans="1:65" s="13" customFormat="1">
      <c r="B338" s="155"/>
      <c r="D338" s="156" t="s">
        <v>135</v>
      </c>
      <c r="E338" s="157" t="s">
        <v>1</v>
      </c>
      <c r="F338" s="158" t="s">
        <v>420</v>
      </c>
      <c r="H338" s="157" t="s">
        <v>1</v>
      </c>
      <c r="I338" s="159"/>
      <c r="L338" s="155"/>
      <c r="M338" s="160"/>
      <c r="N338" s="161"/>
      <c r="O338" s="161"/>
      <c r="P338" s="161"/>
      <c r="Q338" s="161"/>
      <c r="R338" s="161"/>
      <c r="S338" s="161"/>
      <c r="T338" s="162"/>
      <c r="AT338" s="157" t="s">
        <v>135</v>
      </c>
      <c r="AU338" s="157" t="s">
        <v>81</v>
      </c>
      <c r="AV338" s="13" t="s">
        <v>79</v>
      </c>
      <c r="AW338" s="13" t="s">
        <v>31</v>
      </c>
      <c r="AX338" s="13" t="s">
        <v>74</v>
      </c>
      <c r="AY338" s="157" t="s">
        <v>123</v>
      </c>
    </row>
    <row r="339" spans="1:65" s="14" customFormat="1">
      <c r="B339" s="163"/>
      <c r="D339" s="156" t="s">
        <v>135</v>
      </c>
      <c r="E339" s="164" t="s">
        <v>1</v>
      </c>
      <c r="F339" s="165" t="s">
        <v>406</v>
      </c>
      <c r="H339" s="166">
        <v>21.8</v>
      </c>
      <c r="I339" s="167"/>
      <c r="L339" s="163"/>
      <c r="M339" s="168"/>
      <c r="N339" s="169"/>
      <c r="O339" s="169"/>
      <c r="P339" s="169"/>
      <c r="Q339" s="169"/>
      <c r="R339" s="169"/>
      <c r="S339" s="169"/>
      <c r="T339" s="170"/>
      <c r="AT339" s="164" t="s">
        <v>135</v>
      </c>
      <c r="AU339" s="164" t="s">
        <v>81</v>
      </c>
      <c r="AV339" s="14" t="s">
        <v>81</v>
      </c>
      <c r="AW339" s="14" t="s">
        <v>31</v>
      </c>
      <c r="AX339" s="14" t="s">
        <v>74</v>
      </c>
      <c r="AY339" s="164" t="s">
        <v>123</v>
      </c>
    </row>
    <row r="340" spans="1:65" s="13" customFormat="1">
      <c r="B340" s="155"/>
      <c r="D340" s="156" t="s">
        <v>135</v>
      </c>
      <c r="E340" s="157" t="s">
        <v>1</v>
      </c>
      <c r="F340" s="158" t="s">
        <v>407</v>
      </c>
      <c r="H340" s="157" t="s">
        <v>1</v>
      </c>
      <c r="I340" s="159"/>
      <c r="L340" s="155"/>
      <c r="M340" s="160"/>
      <c r="N340" s="161"/>
      <c r="O340" s="161"/>
      <c r="P340" s="161"/>
      <c r="Q340" s="161"/>
      <c r="R340" s="161"/>
      <c r="S340" s="161"/>
      <c r="T340" s="162"/>
      <c r="AT340" s="157" t="s">
        <v>135</v>
      </c>
      <c r="AU340" s="157" t="s">
        <v>81</v>
      </c>
      <c r="AV340" s="13" t="s">
        <v>79</v>
      </c>
      <c r="AW340" s="13" t="s">
        <v>31</v>
      </c>
      <c r="AX340" s="13" t="s">
        <v>74</v>
      </c>
      <c r="AY340" s="157" t="s">
        <v>123</v>
      </c>
    </row>
    <row r="341" spans="1:65" s="13" customFormat="1">
      <c r="B341" s="155"/>
      <c r="D341" s="156" t="s">
        <v>135</v>
      </c>
      <c r="E341" s="157" t="s">
        <v>1</v>
      </c>
      <c r="F341" s="158" t="s">
        <v>421</v>
      </c>
      <c r="H341" s="157" t="s">
        <v>1</v>
      </c>
      <c r="I341" s="159"/>
      <c r="L341" s="155"/>
      <c r="M341" s="160"/>
      <c r="N341" s="161"/>
      <c r="O341" s="161"/>
      <c r="P341" s="161"/>
      <c r="Q341" s="161"/>
      <c r="R341" s="161"/>
      <c r="S341" s="161"/>
      <c r="T341" s="162"/>
      <c r="AT341" s="157" t="s">
        <v>135</v>
      </c>
      <c r="AU341" s="157" t="s">
        <v>81</v>
      </c>
      <c r="AV341" s="13" t="s">
        <v>79</v>
      </c>
      <c r="AW341" s="13" t="s">
        <v>31</v>
      </c>
      <c r="AX341" s="13" t="s">
        <v>74</v>
      </c>
      <c r="AY341" s="157" t="s">
        <v>123</v>
      </c>
    </row>
    <row r="342" spans="1:65" s="14" customFormat="1">
      <c r="B342" s="163"/>
      <c r="D342" s="156" t="s">
        <v>135</v>
      </c>
      <c r="E342" s="164" t="s">
        <v>1</v>
      </c>
      <c r="F342" s="165" t="s">
        <v>422</v>
      </c>
      <c r="H342" s="166">
        <v>35.1</v>
      </c>
      <c r="I342" s="167"/>
      <c r="L342" s="163"/>
      <c r="M342" s="168"/>
      <c r="N342" s="169"/>
      <c r="O342" s="169"/>
      <c r="P342" s="169"/>
      <c r="Q342" s="169"/>
      <c r="R342" s="169"/>
      <c r="S342" s="169"/>
      <c r="T342" s="170"/>
      <c r="AT342" s="164" t="s">
        <v>135</v>
      </c>
      <c r="AU342" s="164" t="s">
        <v>81</v>
      </c>
      <c r="AV342" s="14" t="s">
        <v>81</v>
      </c>
      <c r="AW342" s="14" t="s">
        <v>31</v>
      </c>
      <c r="AX342" s="14" t="s">
        <v>74</v>
      </c>
      <c r="AY342" s="164" t="s">
        <v>123</v>
      </c>
    </row>
    <row r="343" spans="1:65" s="13" customFormat="1">
      <c r="B343" s="155"/>
      <c r="D343" s="156" t="s">
        <v>135</v>
      </c>
      <c r="E343" s="157" t="s">
        <v>1</v>
      </c>
      <c r="F343" s="158" t="s">
        <v>384</v>
      </c>
      <c r="H343" s="157" t="s">
        <v>1</v>
      </c>
      <c r="I343" s="159"/>
      <c r="L343" s="155"/>
      <c r="M343" s="160"/>
      <c r="N343" s="161"/>
      <c r="O343" s="161"/>
      <c r="P343" s="161"/>
      <c r="Q343" s="161"/>
      <c r="R343" s="161"/>
      <c r="S343" s="161"/>
      <c r="T343" s="162"/>
      <c r="AT343" s="157" t="s">
        <v>135</v>
      </c>
      <c r="AU343" s="157" t="s">
        <v>81</v>
      </c>
      <c r="AV343" s="13" t="s">
        <v>79</v>
      </c>
      <c r="AW343" s="13" t="s">
        <v>31</v>
      </c>
      <c r="AX343" s="13" t="s">
        <v>74</v>
      </c>
      <c r="AY343" s="157" t="s">
        <v>123</v>
      </c>
    </row>
    <row r="344" spans="1:65" s="14" customFormat="1">
      <c r="B344" s="163"/>
      <c r="D344" s="156" t="s">
        <v>135</v>
      </c>
      <c r="E344" s="164" t="s">
        <v>1</v>
      </c>
      <c r="F344" s="165" t="s">
        <v>409</v>
      </c>
      <c r="H344" s="166">
        <v>10.5</v>
      </c>
      <c r="I344" s="167"/>
      <c r="L344" s="163"/>
      <c r="M344" s="168"/>
      <c r="N344" s="169"/>
      <c r="O344" s="169"/>
      <c r="P344" s="169"/>
      <c r="Q344" s="169"/>
      <c r="R344" s="169"/>
      <c r="S344" s="169"/>
      <c r="T344" s="170"/>
      <c r="AT344" s="164" t="s">
        <v>135</v>
      </c>
      <c r="AU344" s="164" t="s">
        <v>81</v>
      </c>
      <c r="AV344" s="14" t="s">
        <v>81</v>
      </c>
      <c r="AW344" s="14" t="s">
        <v>31</v>
      </c>
      <c r="AX344" s="14" t="s">
        <v>74</v>
      </c>
      <c r="AY344" s="164" t="s">
        <v>123</v>
      </c>
    </row>
    <row r="345" spans="1:65" s="16" customFormat="1">
      <c r="B345" s="179"/>
      <c r="D345" s="156" t="s">
        <v>135</v>
      </c>
      <c r="E345" s="180" t="s">
        <v>1</v>
      </c>
      <c r="F345" s="181" t="s">
        <v>146</v>
      </c>
      <c r="H345" s="182">
        <v>67.400000000000006</v>
      </c>
      <c r="I345" s="183"/>
      <c r="L345" s="179"/>
      <c r="M345" s="184"/>
      <c r="N345" s="185"/>
      <c r="O345" s="185"/>
      <c r="P345" s="185"/>
      <c r="Q345" s="185"/>
      <c r="R345" s="185"/>
      <c r="S345" s="185"/>
      <c r="T345" s="186"/>
      <c r="AT345" s="180" t="s">
        <v>135</v>
      </c>
      <c r="AU345" s="180" t="s">
        <v>81</v>
      </c>
      <c r="AV345" s="16" t="s">
        <v>129</v>
      </c>
      <c r="AW345" s="16" t="s">
        <v>31</v>
      </c>
      <c r="AX345" s="16" t="s">
        <v>79</v>
      </c>
      <c r="AY345" s="180" t="s">
        <v>123</v>
      </c>
    </row>
    <row r="346" spans="1:65" s="2" customFormat="1" ht="16.5" customHeight="1">
      <c r="A346" s="33"/>
      <c r="B346" s="140"/>
      <c r="C346" s="187" t="s">
        <v>423</v>
      </c>
      <c r="D346" s="187" t="s">
        <v>196</v>
      </c>
      <c r="E346" s="188" t="s">
        <v>424</v>
      </c>
      <c r="F346" s="189" t="s">
        <v>425</v>
      </c>
      <c r="G346" s="190" t="s">
        <v>218</v>
      </c>
      <c r="H346" s="191">
        <v>22.236000000000001</v>
      </c>
      <c r="I346" s="192"/>
      <c r="J346" s="193">
        <f>ROUND(I346*H346,2)</f>
        <v>0</v>
      </c>
      <c r="K346" s="194"/>
      <c r="L346" s="195"/>
      <c r="M346" s="196" t="s">
        <v>1</v>
      </c>
      <c r="N346" s="197" t="s">
        <v>39</v>
      </c>
      <c r="O346" s="59"/>
      <c r="P346" s="151">
        <f>O346*H346</f>
        <v>0</v>
      </c>
      <c r="Q346" s="151">
        <v>0.161</v>
      </c>
      <c r="R346" s="151">
        <f>Q346*H346</f>
        <v>3.5799960000000004</v>
      </c>
      <c r="S346" s="151">
        <v>0</v>
      </c>
      <c r="T346" s="15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53" t="s">
        <v>172</v>
      </c>
      <c r="AT346" s="153" t="s">
        <v>196</v>
      </c>
      <c r="AU346" s="153" t="s">
        <v>81</v>
      </c>
      <c r="AY346" s="18" t="s">
        <v>123</v>
      </c>
      <c r="BE346" s="154">
        <f>IF(N346="základní",J346,0)</f>
        <v>0</v>
      </c>
      <c r="BF346" s="154">
        <f>IF(N346="snížená",J346,0)</f>
        <v>0</v>
      </c>
      <c r="BG346" s="154">
        <f>IF(N346="zákl. přenesená",J346,0)</f>
        <v>0</v>
      </c>
      <c r="BH346" s="154">
        <f>IF(N346="sníž. přenesená",J346,0)</f>
        <v>0</v>
      </c>
      <c r="BI346" s="154">
        <f>IF(N346="nulová",J346,0)</f>
        <v>0</v>
      </c>
      <c r="BJ346" s="18" t="s">
        <v>79</v>
      </c>
      <c r="BK346" s="154">
        <f>ROUND(I346*H346,2)</f>
        <v>0</v>
      </c>
      <c r="BL346" s="18" t="s">
        <v>129</v>
      </c>
      <c r="BM346" s="153" t="s">
        <v>426</v>
      </c>
    </row>
    <row r="347" spans="1:65" s="13" customFormat="1">
      <c r="B347" s="155"/>
      <c r="D347" s="156" t="s">
        <v>135</v>
      </c>
      <c r="E347" s="157" t="s">
        <v>1</v>
      </c>
      <c r="F347" s="158" t="s">
        <v>420</v>
      </c>
      <c r="H347" s="157" t="s">
        <v>1</v>
      </c>
      <c r="I347" s="159"/>
      <c r="L347" s="155"/>
      <c r="M347" s="160"/>
      <c r="N347" s="161"/>
      <c r="O347" s="161"/>
      <c r="P347" s="161"/>
      <c r="Q347" s="161"/>
      <c r="R347" s="161"/>
      <c r="S347" s="161"/>
      <c r="T347" s="162"/>
      <c r="AT347" s="157" t="s">
        <v>135</v>
      </c>
      <c r="AU347" s="157" t="s">
        <v>81</v>
      </c>
      <c r="AV347" s="13" t="s">
        <v>79</v>
      </c>
      <c r="AW347" s="13" t="s">
        <v>31</v>
      </c>
      <c r="AX347" s="13" t="s">
        <v>74</v>
      </c>
      <c r="AY347" s="157" t="s">
        <v>123</v>
      </c>
    </row>
    <row r="348" spans="1:65" s="14" customFormat="1">
      <c r="B348" s="163"/>
      <c r="D348" s="156" t="s">
        <v>135</v>
      </c>
      <c r="E348" s="164" t="s">
        <v>1</v>
      </c>
      <c r="F348" s="165" t="s">
        <v>406</v>
      </c>
      <c r="H348" s="166">
        <v>21.8</v>
      </c>
      <c r="I348" s="167"/>
      <c r="L348" s="163"/>
      <c r="M348" s="168"/>
      <c r="N348" s="169"/>
      <c r="O348" s="169"/>
      <c r="P348" s="169"/>
      <c r="Q348" s="169"/>
      <c r="R348" s="169"/>
      <c r="S348" s="169"/>
      <c r="T348" s="170"/>
      <c r="AT348" s="164" t="s">
        <v>135</v>
      </c>
      <c r="AU348" s="164" t="s">
        <v>81</v>
      </c>
      <c r="AV348" s="14" t="s">
        <v>81</v>
      </c>
      <c r="AW348" s="14" t="s">
        <v>31</v>
      </c>
      <c r="AX348" s="14" t="s">
        <v>74</v>
      </c>
      <c r="AY348" s="164" t="s">
        <v>123</v>
      </c>
    </row>
    <row r="349" spans="1:65" s="16" customFormat="1">
      <c r="B349" s="179"/>
      <c r="D349" s="156" t="s">
        <v>135</v>
      </c>
      <c r="E349" s="180" t="s">
        <v>1</v>
      </c>
      <c r="F349" s="181" t="s">
        <v>146</v>
      </c>
      <c r="H349" s="182">
        <v>21.8</v>
      </c>
      <c r="I349" s="183"/>
      <c r="L349" s="179"/>
      <c r="M349" s="184"/>
      <c r="N349" s="185"/>
      <c r="O349" s="185"/>
      <c r="P349" s="185"/>
      <c r="Q349" s="185"/>
      <c r="R349" s="185"/>
      <c r="S349" s="185"/>
      <c r="T349" s="186"/>
      <c r="AT349" s="180" t="s">
        <v>135</v>
      </c>
      <c r="AU349" s="180" t="s">
        <v>81</v>
      </c>
      <c r="AV349" s="16" t="s">
        <v>129</v>
      </c>
      <c r="AW349" s="16" t="s">
        <v>31</v>
      </c>
      <c r="AX349" s="16" t="s">
        <v>79</v>
      </c>
      <c r="AY349" s="180" t="s">
        <v>123</v>
      </c>
    </row>
    <row r="350" spans="1:65" s="14" customFormat="1">
      <c r="B350" s="163"/>
      <c r="D350" s="156" t="s">
        <v>135</v>
      </c>
      <c r="F350" s="165" t="s">
        <v>427</v>
      </c>
      <c r="H350" s="166">
        <v>22.236000000000001</v>
      </c>
      <c r="I350" s="167"/>
      <c r="L350" s="163"/>
      <c r="M350" s="168"/>
      <c r="N350" s="169"/>
      <c r="O350" s="169"/>
      <c r="P350" s="169"/>
      <c r="Q350" s="169"/>
      <c r="R350" s="169"/>
      <c r="S350" s="169"/>
      <c r="T350" s="170"/>
      <c r="AT350" s="164" t="s">
        <v>135</v>
      </c>
      <c r="AU350" s="164" t="s">
        <v>81</v>
      </c>
      <c r="AV350" s="14" t="s">
        <v>81</v>
      </c>
      <c r="AW350" s="14" t="s">
        <v>3</v>
      </c>
      <c r="AX350" s="14" t="s">
        <v>79</v>
      </c>
      <c r="AY350" s="164" t="s">
        <v>123</v>
      </c>
    </row>
    <row r="351" spans="1:65" s="2" customFormat="1" ht="16.5" customHeight="1">
      <c r="A351" s="33"/>
      <c r="B351" s="140"/>
      <c r="C351" s="187" t="s">
        <v>428</v>
      </c>
      <c r="D351" s="187" t="s">
        <v>196</v>
      </c>
      <c r="E351" s="188" t="s">
        <v>429</v>
      </c>
      <c r="F351" s="189" t="s">
        <v>430</v>
      </c>
      <c r="G351" s="190" t="s">
        <v>218</v>
      </c>
      <c r="H351" s="191">
        <v>53.652000000000001</v>
      </c>
      <c r="I351" s="192"/>
      <c r="J351" s="193">
        <f>ROUND(I351*H351,2)</f>
        <v>0</v>
      </c>
      <c r="K351" s="194"/>
      <c r="L351" s="195"/>
      <c r="M351" s="196" t="s">
        <v>1</v>
      </c>
      <c r="N351" s="197" t="s">
        <v>39</v>
      </c>
      <c r="O351" s="59"/>
      <c r="P351" s="151">
        <f>O351*H351</f>
        <v>0</v>
      </c>
      <c r="Q351" s="151">
        <v>0.22800000000000001</v>
      </c>
      <c r="R351" s="151">
        <f>Q351*H351</f>
        <v>12.232656</v>
      </c>
      <c r="S351" s="151">
        <v>0</v>
      </c>
      <c r="T351" s="15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53" t="s">
        <v>172</v>
      </c>
      <c r="AT351" s="153" t="s">
        <v>196</v>
      </c>
      <c r="AU351" s="153" t="s">
        <v>81</v>
      </c>
      <c r="AY351" s="18" t="s">
        <v>123</v>
      </c>
      <c r="BE351" s="154">
        <f>IF(N351="základní",J351,0)</f>
        <v>0</v>
      </c>
      <c r="BF351" s="154">
        <f>IF(N351="snížená",J351,0)</f>
        <v>0</v>
      </c>
      <c r="BG351" s="154">
        <f>IF(N351="zákl. přenesená",J351,0)</f>
        <v>0</v>
      </c>
      <c r="BH351" s="154">
        <f>IF(N351="sníž. přenesená",J351,0)</f>
        <v>0</v>
      </c>
      <c r="BI351" s="154">
        <f>IF(N351="nulová",J351,0)</f>
        <v>0</v>
      </c>
      <c r="BJ351" s="18" t="s">
        <v>79</v>
      </c>
      <c r="BK351" s="154">
        <f>ROUND(I351*H351,2)</f>
        <v>0</v>
      </c>
      <c r="BL351" s="18" t="s">
        <v>129</v>
      </c>
      <c r="BM351" s="153" t="s">
        <v>431</v>
      </c>
    </row>
    <row r="352" spans="1:65" s="14" customFormat="1">
      <c r="B352" s="163"/>
      <c r="D352" s="156" t="s">
        <v>135</v>
      </c>
      <c r="E352" s="164" t="s">
        <v>1</v>
      </c>
      <c r="F352" s="165" t="s">
        <v>432</v>
      </c>
      <c r="H352" s="166">
        <v>7</v>
      </c>
      <c r="I352" s="167"/>
      <c r="L352" s="163"/>
      <c r="M352" s="168"/>
      <c r="N352" s="169"/>
      <c r="O352" s="169"/>
      <c r="P352" s="169"/>
      <c r="Q352" s="169"/>
      <c r="R352" s="169"/>
      <c r="S352" s="169"/>
      <c r="T352" s="170"/>
      <c r="AT352" s="164" t="s">
        <v>135</v>
      </c>
      <c r="AU352" s="164" t="s">
        <v>81</v>
      </c>
      <c r="AV352" s="14" t="s">
        <v>81</v>
      </c>
      <c r="AW352" s="14" t="s">
        <v>31</v>
      </c>
      <c r="AX352" s="14" t="s">
        <v>74</v>
      </c>
      <c r="AY352" s="164" t="s">
        <v>123</v>
      </c>
    </row>
    <row r="353" spans="1:65" s="14" customFormat="1">
      <c r="B353" s="163"/>
      <c r="D353" s="156" t="s">
        <v>135</v>
      </c>
      <c r="E353" s="164" t="s">
        <v>1</v>
      </c>
      <c r="F353" s="165" t="s">
        <v>433</v>
      </c>
      <c r="H353" s="166">
        <v>35.1</v>
      </c>
      <c r="I353" s="167"/>
      <c r="L353" s="163"/>
      <c r="M353" s="168"/>
      <c r="N353" s="169"/>
      <c r="O353" s="169"/>
      <c r="P353" s="169"/>
      <c r="Q353" s="169"/>
      <c r="R353" s="169"/>
      <c r="S353" s="169"/>
      <c r="T353" s="170"/>
      <c r="AT353" s="164" t="s">
        <v>135</v>
      </c>
      <c r="AU353" s="164" t="s">
        <v>81</v>
      </c>
      <c r="AV353" s="14" t="s">
        <v>81</v>
      </c>
      <c r="AW353" s="14" t="s">
        <v>31</v>
      </c>
      <c r="AX353" s="14" t="s">
        <v>74</v>
      </c>
      <c r="AY353" s="164" t="s">
        <v>123</v>
      </c>
    </row>
    <row r="354" spans="1:65" s="14" customFormat="1">
      <c r="B354" s="163"/>
      <c r="D354" s="156" t="s">
        <v>135</v>
      </c>
      <c r="E354" s="164" t="s">
        <v>1</v>
      </c>
      <c r="F354" s="165" t="s">
        <v>434</v>
      </c>
      <c r="H354" s="166">
        <v>10.5</v>
      </c>
      <c r="I354" s="167"/>
      <c r="L354" s="163"/>
      <c r="M354" s="168"/>
      <c r="N354" s="169"/>
      <c r="O354" s="169"/>
      <c r="P354" s="169"/>
      <c r="Q354" s="169"/>
      <c r="R354" s="169"/>
      <c r="S354" s="169"/>
      <c r="T354" s="170"/>
      <c r="AT354" s="164" t="s">
        <v>135</v>
      </c>
      <c r="AU354" s="164" t="s">
        <v>81</v>
      </c>
      <c r="AV354" s="14" t="s">
        <v>81</v>
      </c>
      <c r="AW354" s="14" t="s">
        <v>31</v>
      </c>
      <c r="AX354" s="14" t="s">
        <v>74</v>
      </c>
      <c r="AY354" s="164" t="s">
        <v>123</v>
      </c>
    </row>
    <row r="355" spans="1:65" s="16" customFormat="1">
      <c r="B355" s="179"/>
      <c r="D355" s="156" t="s">
        <v>135</v>
      </c>
      <c r="E355" s="180" t="s">
        <v>1</v>
      </c>
      <c r="F355" s="181" t="s">
        <v>146</v>
      </c>
      <c r="H355" s="182">
        <v>52.6</v>
      </c>
      <c r="I355" s="183"/>
      <c r="L355" s="179"/>
      <c r="M355" s="184"/>
      <c r="N355" s="185"/>
      <c r="O355" s="185"/>
      <c r="P355" s="185"/>
      <c r="Q355" s="185"/>
      <c r="R355" s="185"/>
      <c r="S355" s="185"/>
      <c r="T355" s="186"/>
      <c r="AT355" s="180" t="s">
        <v>135</v>
      </c>
      <c r="AU355" s="180" t="s">
        <v>81</v>
      </c>
      <c r="AV355" s="16" t="s">
        <v>129</v>
      </c>
      <c r="AW355" s="16" t="s">
        <v>31</v>
      </c>
      <c r="AX355" s="16" t="s">
        <v>79</v>
      </c>
      <c r="AY355" s="180" t="s">
        <v>123</v>
      </c>
    </row>
    <row r="356" spans="1:65" s="14" customFormat="1">
      <c r="B356" s="163"/>
      <c r="D356" s="156" t="s">
        <v>135</v>
      </c>
      <c r="F356" s="165" t="s">
        <v>435</v>
      </c>
      <c r="H356" s="166">
        <v>53.652000000000001</v>
      </c>
      <c r="I356" s="167"/>
      <c r="L356" s="163"/>
      <c r="M356" s="168"/>
      <c r="N356" s="169"/>
      <c r="O356" s="169"/>
      <c r="P356" s="169"/>
      <c r="Q356" s="169"/>
      <c r="R356" s="169"/>
      <c r="S356" s="169"/>
      <c r="T356" s="170"/>
      <c r="AT356" s="164" t="s">
        <v>135</v>
      </c>
      <c r="AU356" s="164" t="s">
        <v>81</v>
      </c>
      <c r="AV356" s="14" t="s">
        <v>81</v>
      </c>
      <c r="AW356" s="14" t="s">
        <v>3</v>
      </c>
      <c r="AX356" s="14" t="s">
        <v>79</v>
      </c>
      <c r="AY356" s="164" t="s">
        <v>123</v>
      </c>
    </row>
    <row r="357" spans="1:65" s="2" customFormat="1" ht="33" customHeight="1">
      <c r="A357" s="33"/>
      <c r="B357" s="140"/>
      <c r="C357" s="141" t="s">
        <v>436</v>
      </c>
      <c r="D357" s="141" t="s">
        <v>125</v>
      </c>
      <c r="E357" s="142" t="s">
        <v>437</v>
      </c>
      <c r="F357" s="143" t="s">
        <v>438</v>
      </c>
      <c r="G357" s="144" t="s">
        <v>218</v>
      </c>
      <c r="H357" s="145">
        <v>17</v>
      </c>
      <c r="I357" s="146"/>
      <c r="J357" s="147">
        <f>ROUND(I357*H357,2)</f>
        <v>0</v>
      </c>
      <c r="K357" s="148"/>
      <c r="L357" s="34"/>
      <c r="M357" s="149" t="s">
        <v>1</v>
      </c>
      <c r="N357" s="150" t="s">
        <v>39</v>
      </c>
      <c r="O357" s="59"/>
      <c r="P357" s="151">
        <f>O357*H357</f>
        <v>0</v>
      </c>
      <c r="Q357" s="151">
        <v>0.10100000000000001</v>
      </c>
      <c r="R357" s="151">
        <f>Q357*H357</f>
        <v>1.7170000000000001</v>
      </c>
      <c r="S357" s="151">
        <v>0</v>
      </c>
      <c r="T357" s="15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53" t="s">
        <v>129</v>
      </c>
      <c r="AT357" s="153" t="s">
        <v>125</v>
      </c>
      <c r="AU357" s="153" t="s">
        <v>81</v>
      </c>
      <c r="AY357" s="18" t="s">
        <v>123</v>
      </c>
      <c r="BE357" s="154">
        <f>IF(N357="základní",J357,0)</f>
        <v>0</v>
      </c>
      <c r="BF357" s="154">
        <f>IF(N357="snížená",J357,0)</f>
        <v>0</v>
      </c>
      <c r="BG357" s="154">
        <f>IF(N357="zákl. přenesená",J357,0)</f>
        <v>0</v>
      </c>
      <c r="BH357" s="154">
        <f>IF(N357="sníž. přenesená",J357,0)</f>
        <v>0</v>
      </c>
      <c r="BI357" s="154">
        <f>IF(N357="nulová",J357,0)</f>
        <v>0</v>
      </c>
      <c r="BJ357" s="18" t="s">
        <v>79</v>
      </c>
      <c r="BK357" s="154">
        <f>ROUND(I357*H357,2)</f>
        <v>0</v>
      </c>
      <c r="BL357" s="18" t="s">
        <v>129</v>
      </c>
      <c r="BM357" s="153" t="s">
        <v>439</v>
      </c>
    </row>
    <row r="358" spans="1:65" s="13" customFormat="1">
      <c r="B358" s="155"/>
      <c r="D358" s="156" t="s">
        <v>135</v>
      </c>
      <c r="E358" s="157" t="s">
        <v>1</v>
      </c>
      <c r="F358" s="158" t="s">
        <v>384</v>
      </c>
      <c r="H358" s="157" t="s">
        <v>1</v>
      </c>
      <c r="I358" s="159"/>
      <c r="L358" s="155"/>
      <c r="M358" s="160"/>
      <c r="N358" s="161"/>
      <c r="O358" s="161"/>
      <c r="P358" s="161"/>
      <c r="Q358" s="161"/>
      <c r="R358" s="161"/>
      <c r="S358" s="161"/>
      <c r="T358" s="162"/>
      <c r="AT358" s="157" t="s">
        <v>135</v>
      </c>
      <c r="AU358" s="157" t="s">
        <v>81</v>
      </c>
      <c r="AV358" s="13" t="s">
        <v>79</v>
      </c>
      <c r="AW358" s="13" t="s">
        <v>31</v>
      </c>
      <c r="AX358" s="13" t="s">
        <v>74</v>
      </c>
      <c r="AY358" s="157" t="s">
        <v>123</v>
      </c>
    </row>
    <row r="359" spans="1:65" s="14" customFormat="1">
      <c r="B359" s="163"/>
      <c r="D359" s="156" t="s">
        <v>135</v>
      </c>
      <c r="E359" s="164" t="s">
        <v>1</v>
      </c>
      <c r="F359" s="165" t="s">
        <v>410</v>
      </c>
      <c r="H359" s="166">
        <v>17</v>
      </c>
      <c r="I359" s="167"/>
      <c r="L359" s="163"/>
      <c r="M359" s="168"/>
      <c r="N359" s="169"/>
      <c r="O359" s="169"/>
      <c r="P359" s="169"/>
      <c r="Q359" s="169"/>
      <c r="R359" s="169"/>
      <c r="S359" s="169"/>
      <c r="T359" s="170"/>
      <c r="AT359" s="164" t="s">
        <v>135</v>
      </c>
      <c r="AU359" s="164" t="s">
        <v>81</v>
      </c>
      <c r="AV359" s="14" t="s">
        <v>81</v>
      </c>
      <c r="AW359" s="14" t="s">
        <v>31</v>
      </c>
      <c r="AX359" s="14" t="s">
        <v>74</v>
      </c>
      <c r="AY359" s="164" t="s">
        <v>123</v>
      </c>
    </row>
    <row r="360" spans="1:65" s="16" customFormat="1">
      <c r="B360" s="179"/>
      <c r="D360" s="156" t="s">
        <v>135</v>
      </c>
      <c r="E360" s="180" t="s">
        <v>1</v>
      </c>
      <c r="F360" s="181" t="s">
        <v>146</v>
      </c>
      <c r="H360" s="182">
        <v>17</v>
      </c>
      <c r="I360" s="183"/>
      <c r="L360" s="179"/>
      <c r="M360" s="184"/>
      <c r="N360" s="185"/>
      <c r="O360" s="185"/>
      <c r="P360" s="185"/>
      <c r="Q360" s="185"/>
      <c r="R360" s="185"/>
      <c r="S360" s="185"/>
      <c r="T360" s="186"/>
      <c r="AT360" s="180" t="s">
        <v>135</v>
      </c>
      <c r="AU360" s="180" t="s">
        <v>81</v>
      </c>
      <c r="AV360" s="16" t="s">
        <v>129</v>
      </c>
      <c r="AW360" s="16" t="s">
        <v>31</v>
      </c>
      <c r="AX360" s="16" t="s">
        <v>79</v>
      </c>
      <c r="AY360" s="180" t="s">
        <v>123</v>
      </c>
    </row>
    <row r="361" spans="1:65" s="2" customFormat="1" ht="24.2" customHeight="1">
      <c r="A361" s="33"/>
      <c r="B361" s="140"/>
      <c r="C361" s="187" t="s">
        <v>440</v>
      </c>
      <c r="D361" s="187" t="s">
        <v>196</v>
      </c>
      <c r="E361" s="188" t="s">
        <v>441</v>
      </c>
      <c r="F361" s="189" t="s">
        <v>442</v>
      </c>
      <c r="G361" s="190" t="s">
        <v>218</v>
      </c>
      <c r="H361" s="191">
        <v>17.510000000000002</v>
      </c>
      <c r="I361" s="192"/>
      <c r="J361" s="193">
        <f>ROUND(I361*H361,2)</f>
        <v>0</v>
      </c>
      <c r="K361" s="194"/>
      <c r="L361" s="195"/>
      <c r="M361" s="196" t="s">
        <v>1</v>
      </c>
      <c r="N361" s="197" t="s">
        <v>39</v>
      </c>
      <c r="O361" s="59"/>
      <c r="P361" s="151">
        <f>O361*H361</f>
        <v>0</v>
      </c>
      <c r="Q361" s="151">
        <v>0.112</v>
      </c>
      <c r="R361" s="151">
        <f>Q361*H361</f>
        <v>1.9611200000000002</v>
      </c>
      <c r="S361" s="151">
        <v>0</v>
      </c>
      <c r="T361" s="152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53" t="s">
        <v>172</v>
      </c>
      <c r="AT361" s="153" t="s">
        <v>196</v>
      </c>
      <c r="AU361" s="153" t="s">
        <v>81</v>
      </c>
      <c r="AY361" s="18" t="s">
        <v>123</v>
      </c>
      <c r="BE361" s="154">
        <f>IF(N361="základní",J361,0)</f>
        <v>0</v>
      </c>
      <c r="BF361" s="154">
        <f>IF(N361="snížená",J361,0)</f>
        <v>0</v>
      </c>
      <c r="BG361" s="154">
        <f>IF(N361="zákl. přenesená",J361,0)</f>
        <v>0</v>
      </c>
      <c r="BH361" s="154">
        <f>IF(N361="sníž. přenesená",J361,0)</f>
        <v>0</v>
      </c>
      <c r="BI361" s="154">
        <f>IF(N361="nulová",J361,0)</f>
        <v>0</v>
      </c>
      <c r="BJ361" s="18" t="s">
        <v>79</v>
      </c>
      <c r="BK361" s="154">
        <f>ROUND(I361*H361,2)</f>
        <v>0</v>
      </c>
      <c r="BL361" s="18" t="s">
        <v>129</v>
      </c>
      <c r="BM361" s="153" t="s">
        <v>443</v>
      </c>
    </row>
    <row r="362" spans="1:65" s="14" customFormat="1">
      <c r="B362" s="163"/>
      <c r="D362" s="156" t="s">
        <v>135</v>
      </c>
      <c r="F362" s="165" t="s">
        <v>444</v>
      </c>
      <c r="H362" s="166">
        <v>17.510000000000002</v>
      </c>
      <c r="I362" s="167"/>
      <c r="L362" s="163"/>
      <c r="M362" s="168"/>
      <c r="N362" s="169"/>
      <c r="O362" s="169"/>
      <c r="P362" s="169"/>
      <c r="Q362" s="169"/>
      <c r="R362" s="169"/>
      <c r="S362" s="169"/>
      <c r="T362" s="170"/>
      <c r="AT362" s="164" t="s">
        <v>135</v>
      </c>
      <c r="AU362" s="164" t="s">
        <v>81</v>
      </c>
      <c r="AV362" s="14" t="s">
        <v>81</v>
      </c>
      <c r="AW362" s="14" t="s">
        <v>3</v>
      </c>
      <c r="AX362" s="14" t="s">
        <v>79</v>
      </c>
      <c r="AY362" s="164" t="s">
        <v>123</v>
      </c>
    </row>
    <row r="363" spans="1:65" s="2" customFormat="1" ht="24.2" customHeight="1">
      <c r="A363" s="33"/>
      <c r="B363" s="140"/>
      <c r="C363" s="141" t="s">
        <v>445</v>
      </c>
      <c r="D363" s="141" t="s">
        <v>125</v>
      </c>
      <c r="E363" s="142" t="s">
        <v>446</v>
      </c>
      <c r="F363" s="143" t="s">
        <v>447</v>
      </c>
      <c r="G363" s="144" t="s">
        <v>209</v>
      </c>
      <c r="H363" s="145">
        <v>379.2</v>
      </c>
      <c r="I363" s="146"/>
      <c r="J363" s="147">
        <f>ROUND(I363*H363,2)</f>
        <v>0</v>
      </c>
      <c r="K363" s="148"/>
      <c r="L363" s="34"/>
      <c r="M363" s="149" t="s">
        <v>1</v>
      </c>
      <c r="N363" s="150" t="s">
        <v>39</v>
      </c>
      <c r="O363" s="59"/>
      <c r="P363" s="151">
        <f>O363*H363</f>
        <v>0</v>
      </c>
      <c r="Q363" s="151">
        <v>0</v>
      </c>
      <c r="R363" s="151">
        <f>Q363*H363</f>
        <v>0</v>
      </c>
      <c r="S363" s="151">
        <v>0</v>
      </c>
      <c r="T363" s="15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53" t="s">
        <v>129</v>
      </c>
      <c r="AT363" s="153" t="s">
        <v>125</v>
      </c>
      <c r="AU363" s="153" t="s">
        <v>81</v>
      </c>
      <c r="AY363" s="18" t="s">
        <v>123</v>
      </c>
      <c r="BE363" s="154">
        <f>IF(N363="základní",J363,0)</f>
        <v>0</v>
      </c>
      <c r="BF363" s="154">
        <f>IF(N363="snížená",J363,0)</f>
        <v>0</v>
      </c>
      <c r="BG363" s="154">
        <f>IF(N363="zákl. přenesená",J363,0)</f>
        <v>0</v>
      </c>
      <c r="BH363" s="154">
        <f>IF(N363="sníž. přenesená",J363,0)</f>
        <v>0</v>
      </c>
      <c r="BI363" s="154">
        <f>IF(N363="nulová",J363,0)</f>
        <v>0</v>
      </c>
      <c r="BJ363" s="18" t="s">
        <v>79</v>
      </c>
      <c r="BK363" s="154">
        <f>ROUND(I363*H363,2)</f>
        <v>0</v>
      </c>
      <c r="BL363" s="18" t="s">
        <v>129</v>
      </c>
      <c r="BM363" s="153" t="s">
        <v>448</v>
      </c>
    </row>
    <row r="364" spans="1:65" s="13" customFormat="1">
      <c r="B364" s="155"/>
      <c r="D364" s="156" t="s">
        <v>135</v>
      </c>
      <c r="E364" s="157" t="s">
        <v>1</v>
      </c>
      <c r="F364" s="158" t="s">
        <v>379</v>
      </c>
      <c r="H364" s="157" t="s">
        <v>1</v>
      </c>
      <c r="I364" s="159"/>
      <c r="L364" s="155"/>
      <c r="M364" s="160"/>
      <c r="N364" s="161"/>
      <c r="O364" s="161"/>
      <c r="P364" s="161"/>
      <c r="Q364" s="161"/>
      <c r="R364" s="161"/>
      <c r="S364" s="161"/>
      <c r="T364" s="162"/>
      <c r="AT364" s="157" t="s">
        <v>135</v>
      </c>
      <c r="AU364" s="157" t="s">
        <v>81</v>
      </c>
      <c r="AV364" s="13" t="s">
        <v>79</v>
      </c>
      <c r="AW364" s="13" t="s">
        <v>31</v>
      </c>
      <c r="AX364" s="13" t="s">
        <v>74</v>
      </c>
      <c r="AY364" s="157" t="s">
        <v>123</v>
      </c>
    </row>
    <row r="365" spans="1:65" s="14" customFormat="1">
      <c r="B365" s="163"/>
      <c r="D365" s="156" t="s">
        <v>135</v>
      </c>
      <c r="E365" s="164" t="s">
        <v>1</v>
      </c>
      <c r="F365" s="165" t="s">
        <v>449</v>
      </c>
      <c r="H365" s="166">
        <v>145.69999999999999</v>
      </c>
      <c r="I365" s="167"/>
      <c r="L365" s="163"/>
      <c r="M365" s="168"/>
      <c r="N365" s="169"/>
      <c r="O365" s="169"/>
      <c r="P365" s="169"/>
      <c r="Q365" s="169"/>
      <c r="R365" s="169"/>
      <c r="S365" s="169"/>
      <c r="T365" s="170"/>
      <c r="AT365" s="164" t="s">
        <v>135</v>
      </c>
      <c r="AU365" s="164" t="s">
        <v>81</v>
      </c>
      <c r="AV365" s="14" t="s">
        <v>81</v>
      </c>
      <c r="AW365" s="14" t="s">
        <v>31</v>
      </c>
      <c r="AX365" s="14" t="s">
        <v>74</v>
      </c>
      <c r="AY365" s="164" t="s">
        <v>123</v>
      </c>
    </row>
    <row r="366" spans="1:65" s="13" customFormat="1">
      <c r="B366" s="155"/>
      <c r="D366" s="156" t="s">
        <v>135</v>
      </c>
      <c r="E366" s="157" t="s">
        <v>1</v>
      </c>
      <c r="F366" s="158" t="s">
        <v>407</v>
      </c>
      <c r="H366" s="157" t="s">
        <v>1</v>
      </c>
      <c r="I366" s="159"/>
      <c r="L366" s="155"/>
      <c r="M366" s="160"/>
      <c r="N366" s="161"/>
      <c r="O366" s="161"/>
      <c r="P366" s="161"/>
      <c r="Q366" s="161"/>
      <c r="R366" s="161"/>
      <c r="S366" s="161"/>
      <c r="T366" s="162"/>
      <c r="AT366" s="157" t="s">
        <v>135</v>
      </c>
      <c r="AU366" s="157" t="s">
        <v>81</v>
      </c>
      <c r="AV366" s="13" t="s">
        <v>79</v>
      </c>
      <c r="AW366" s="13" t="s">
        <v>31</v>
      </c>
      <c r="AX366" s="13" t="s">
        <v>74</v>
      </c>
      <c r="AY366" s="157" t="s">
        <v>123</v>
      </c>
    </row>
    <row r="367" spans="1:65" s="14" customFormat="1">
      <c r="B367" s="163"/>
      <c r="D367" s="156" t="s">
        <v>135</v>
      </c>
      <c r="E367" s="164" t="s">
        <v>1</v>
      </c>
      <c r="F367" s="165" t="s">
        <v>450</v>
      </c>
      <c r="H367" s="166">
        <v>61.5</v>
      </c>
      <c r="I367" s="167"/>
      <c r="L367" s="163"/>
      <c r="M367" s="168"/>
      <c r="N367" s="169"/>
      <c r="O367" s="169"/>
      <c r="P367" s="169"/>
      <c r="Q367" s="169"/>
      <c r="R367" s="169"/>
      <c r="S367" s="169"/>
      <c r="T367" s="170"/>
      <c r="AT367" s="164" t="s">
        <v>135</v>
      </c>
      <c r="AU367" s="164" t="s">
        <v>81</v>
      </c>
      <c r="AV367" s="14" t="s">
        <v>81</v>
      </c>
      <c r="AW367" s="14" t="s">
        <v>31</v>
      </c>
      <c r="AX367" s="14" t="s">
        <v>74</v>
      </c>
      <c r="AY367" s="164" t="s">
        <v>123</v>
      </c>
    </row>
    <row r="368" spans="1:65" s="13" customFormat="1">
      <c r="B368" s="155"/>
      <c r="D368" s="156" t="s">
        <v>135</v>
      </c>
      <c r="E368" s="157" t="s">
        <v>1</v>
      </c>
      <c r="F368" s="158" t="s">
        <v>382</v>
      </c>
      <c r="H368" s="157" t="s">
        <v>1</v>
      </c>
      <c r="I368" s="159"/>
      <c r="L368" s="155"/>
      <c r="M368" s="160"/>
      <c r="N368" s="161"/>
      <c r="O368" s="161"/>
      <c r="P368" s="161"/>
      <c r="Q368" s="161"/>
      <c r="R368" s="161"/>
      <c r="S368" s="161"/>
      <c r="T368" s="162"/>
      <c r="AT368" s="157" t="s">
        <v>135</v>
      </c>
      <c r="AU368" s="157" t="s">
        <v>81</v>
      </c>
      <c r="AV368" s="13" t="s">
        <v>79</v>
      </c>
      <c r="AW368" s="13" t="s">
        <v>31</v>
      </c>
      <c r="AX368" s="13" t="s">
        <v>74</v>
      </c>
      <c r="AY368" s="157" t="s">
        <v>123</v>
      </c>
    </row>
    <row r="369" spans="1:65" s="14" customFormat="1">
      <c r="B369" s="163"/>
      <c r="D369" s="156" t="s">
        <v>135</v>
      </c>
      <c r="E369" s="164" t="s">
        <v>1</v>
      </c>
      <c r="F369" s="165" t="s">
        <v>451</v>
      </c>
      <c r="H369" s="166">
        <v>127</v>
      </c>
      <c r="I369" s="167"/>
      <c r="L369" s="163"/>
      <c r="M369" s="168"/>
      <c r="N369" s="169"/>
      <c r="O369" s="169"/>
      <c r="P369" s="169"/>
      <c r="Q369" s="169"/>
      <c r="R369" s="169"/>
      <c r="S369" s="169"/>
      <c r="T369" s="170"/>
      <c r="AT369" s="164" t="s">
        <v>135</v>
      </c>
      <c r="AU369" s="164" t="s">
        <v>81</v>
      </c>
      <c r="AV369" s="14" t="s">
        <v>81</v>
      </c>
      <c r="AW369" s="14" t="s">
        <v>31</v>
      </c>
      <c r="AX369" s="14" t="s">
        <v>74</v>
      </c>
      <c r="AY369" s="164" t="s">
        <v>123</v>
      </c>
    </row>
    <row r="370" spans="1:65" s="13" customFormat="1">
      <c r="B370" s="155"/>
      <c r="D370" s="156" t="s">
        <v>135</v>
      </c>
      <c r="E370" s="157" t="s">
        <v>1</v>
      </c>
      <c r="F370" s="158" t="s">
        <v>384</v>
      </c>
      <c r="H370" s="157" t="s">
        <v>1</v>
      </c>
      <c r="I370" s="159"/>
      <c r="L370" s="155"/>
      <c r="M370" s="160"/>
      <c r="N370" s="161"/>
      <c r="O370" s="161"/>
      <c r="P370" s="161"/>
      <c r="Q370" s="161"/>
      <c r="R370" s="161"/>
      <c r="S370" s="161"/>
      <c r="T370" s="162"/>
      <c r="AT370" s="157" t="s">
        <v>135</v>
      </c>
      <c r="AU370" s="157" t="s">
        <v>81</v>
      </c>
      <c r="AV370" s="13" t="s">
        <v>79</v>
      </c>
      <c r="AW370" s="13" t="s">
        <v>31</v>
      </c>
      <c r="AX370" s="13" t="s">
        <v>74</v>
      </c>
      <c r="AY370" s="157" t="s">
        <v>123</v>
      </c>
    </row>
    <row r="371" spans="1:65" s="14" customFormat="1">
      <c r="B371" s="163"/>
      <c r="D371" s="156" t="s">
        <v>135</v>
      </c>
      <c r="E371" s="164" t="s">
        <v>1</v>
      </c>
      <c r="F371" s="165" t="s">
        <v>452</v>
      </c>
      <c r="H371" s="166">
        <v>45</v>
      </c>
      <c r="I371" s="167"/>
      <c r="L371" s="163"/>
      <c r="M371" s="168"/>
      <c r="N371" s="169"/>
      <c r="O371" s="169"/>
      <c r="P371" s="169"/>
      <c r="Q371" s="169"/>
      <c r="R371" s="169"/>
      <c r="S371" s="169"/>
      <c r="T371" s="170"/>
      <c r="AT371" s="164" t="s">
        <v>135</v>
      </c>
      <c r="AU371" s="164" t="s">
        <v>81</v>
      </c>
      <c r="AV371" s="14" t="s">
        <v>81</v>
      </c>
      <c r="AW371" s="14" t="s">
        <v>31</v>
      </c>
      <c r="AX371" s="14" t="s">
        <v>74</v>
      </c>
      <c r="AY371" s="164" t="s">
        <v>123</v>
      </c>
    </row>
    <row r="372" spans="1:65" s="16" customFormat="1">
      <c r="B372" s="179"/>
      <c r="D372" s="156" t="s">
        <v>135</v>
      </c>
      <c r="E372" s="180" t="s">
        <v>1</v>
      </c>
      <c r="F372" s="181" t="s">
        <v>146</v>
      </c>
      <c r="H372" s="182">
        <v>379.2</v>
      </c>
      <c r="I372" s="183"/>
      <c r="L372" s="179"/>
      <c r="M372" s="184"/>
      <c r="N372" s="185"/>
      <c r="O372" s="185"/>
      <c r="P372" s="185"/>
      <c r="Q372" s="185"/>
      <c r="R372" s="185"/>
      <c r="S372" s="185"/>
      <c r="T372" s="186"/>
      <c r="AT372" s="180" t="s">
        <v>135</v>
      </c>
      <c r="AU372" s="180" t="s">
        <v>81</v>
      </c>
      <c r="AV372" s="16" t="s">
        <v>129</v>
      </c>
      <c r="AW372" s="16" t="s">
        <v>31</v>
      </c>
      <c r="AX372" s="16" t="s">
        <v>79</v>
      </c>
      <c r="AY372" s="180" t="s">
        <v>123</v>
      </c>
    </row>
    <row r="373" spans="1:65" s="2" customFormat="1" ht="33" customHeight="1">
      <c r="A373" s="33"/>
      <c r="B373" s="140"/>
      <c r="C373" s="187" t="s">
        <v>453</v>
      </c>
      <c r="D373" s="187" t="s">
        <v>196</v>
      </c>
      <c r="E373" s="188" t="s">
        <v>454</v>
      </c>
      <c r="F373" s="189" t="s">
        <v>455</v>
      </c>
      <c r="G373" s="190" t="s">
        <v>209</v>
      </c>
      <c r="H373" s="191">
        <v>398.16</v>
      </c>
      <c r="I373" s="192"/>
      <c r="J373" s="193">
        <f>ROUND(I373*H373,2)</f>
        <v>0</v>
      </c>
      <c r="K373" s="194"/>
      <c r="L373" s="195"/>
      <c r="M373" s="196" t="s">
        <v>1</v>
      </c>
      <c r="N373" s="197" t="s">
        <v>39</v>
      </c>
      <c r="O373" s="59"/>
      <c r="P373" s="151">
        <f>O373*H373</f>
        <v>0</v>
      </c>
      <c r="Q373" s="151">
        <v>5.0000000000000001E-4</v>
      </c>
      <c r="R373" s="151">
        <f>Q373*H373</f>
        <v>0.19908000000000001</v>
      </c>
      <c r="S373" s="151">
        <v>0</v>
      </c>
      <c r="T373" s="15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53" t="s">
        <v>172</v>
      </c>
      <c r="AT373" s="153" t="s">
        <v>196</v>
      </c>
      <c r="AU373" s="153" t="s">
        <v>81</v>
      </c>
      <c r="AY373" s="18" t="s">
        <v>123</v>
      </c>
      <c r="BE373" s="154">
        <f>IF(N373="základní",J373,0)</f>
        <v>0</v>
      </c>
      <c r="BF373" s="154">
        <f>IF(N373="snížená",J373,0)</f>
        <v>0</v>
      </c>
      <c r="BG373" s="154">
        <f>IF(N373="zákl. přenesená",J373,0)</f>
        <v>0</v>
      </c>
      <c r="BH373" s="154">
        <f>IF(N373="sníž. přenesená",J373,0)</f>
        <v>0</v>
      </c>
      <c r="BI373" s="154">
        <f>IF(N373="nulová",J373,0)</f>
        <v>0</v>
      </c>
      <c r="BJ373" s="18" t="s">
        <v>79</v>
      </c>
      <c r="BK373" s="154">
        <f>ROUND(I373*H373,2)</f>
        <v>0</v>
      </c>
      <c r="BL373" s="18" t="s">
        <v>129</v>
      </c>
      <c r="BM373" s="153" t="s">
        <v>456</v>
      </c>
    </row>
    <row r="374" spans="1:65" s="14" customFormat="1">
      <c r="B374" s="163"/>
      <c r="D374" s="156" t="s">
        <v>135</v>
      </c>
      <c r="E374" s="164" t="s">
        <v>1</v>
      </c>
      <c r="F374" s="165" t="s">
        <v>457</v>
      </c>
      <c r="H374" s="166">
        <v>379.2</v>
      </c>
      <c r="I374" s="167"/>
      <c r="L374" s="163"/>
      <c r="M374" s="168"/>
      <c r="N374" s="169"/>
      <c r="O374" s="169"/>
      <c r="P374" s="169"/>
      <c r="Q374" s="169"/>
      <c r="R374" s="169"/>
      <c r="S374" s="169"/>
      <c r="T374" s="170"/>
      <c r="AT374" s="164" t="s">
        <v>135</v>
      </c>
      <c r="AU374" s="164" t="s">
        <v>81</v>
      </c>
      <c r="AV374" s="14" t="s">
        <v>81</v>
      </c>
      <c r="AW374" s="14" t="s">
        <v>31</v>
      </c>
      <c r="AX374" s="14" t="s">
        <v>74</v>
      </c>
      <c r="AY374" s="164" t="s">
        <v>123</v>
      </c>
    </row>
    <row r="375" spans="1:65" s="16" customFormat="1">
      <c r="B375" s="179"/>
      <c r="D375" s="156" t="s">
        <v>135</v>
      </c>
      <c r="E375" s="180" t="s">
        <v>1</v>
      </c>
      <c r="F375" s="181" t="s">
        <v>146</v>
      </c>
      <c r="H375" s="182">
        <v>379.2</v>
      </c>
      <c r="I375" s="183"/>
      <c r="L375" s="179"/>
      <c r="M375" s="184"/>
      <c r="N375" s="185"/>
      <c r="O375" s="185"/>
      <c r="P375" s="185"/>
      <c r="Q375" s="185"/>
      <c r="R375" s="185"/>
      <c r="S375" s="185"/>
      <c r="T375" s="186"/>
      <c r="AT375" s="180" t="s">
        <v>135</v>
      </c>
      <c r="AU375" s="180" t="s">
        <v>81</v>
      </c>
      <c r="AV375" s="16" t="s">
        <v>129</v>
      </c>
      <c r="AW375" s="16" t="s">
        <v>31</v>
      </c>
      <c r="AX375" s="16" t="s">
        <v>79</v>
      </c>
      <c r="AY375" s="180" t="s">
        <v>123</v>
      </c>
    </row>
    <row r="376" spans="1:65" s="14" customFormat="1">
      <c r="B376" s="163"/>
      <c r="D376" s="156" t="s">
        <v>135</v>
      </c>
      <c r="F376" s="165" t="s">
        <v>458</v>
      </c>
      <c r="H376" s="166">
        <v>398.16</v>
      </c>
      <c r="I376" s="167"/>
      <c r="L376" s="163"/>
      <c r="M376" s="168"/>
      <c r="N376" s="169"/>
      <c r="O376" s="169"/>
      <c r="P376" s="169"/>
      <c r="Q376" s="169"/>
      <c r="R376" s="169"/>
      <c r="S376" s="169"/>
      <c r="T376" s="170"/>
      <c r="AT376" s="164" t="s">
        <v>135</v>
      </c>
      <c r="AU376" s="164" t="s">
        <v>81</v>
      </c>
      <c r="AV376" s="14" t="s">
        <v>81</v>
      </c>
      <c r="AW376" s="14" t="s">
        <v>3</v>
      </c>
      <c r="AX376" s="14" t="s">
        <v>79</v>
      </c>
      <c r="AY376" s="164" t="s">
        <v>123</v>
      </c>
    </row>
    <row r="377" spans="1:65" s="2" customFormat="1" ht="24.2" customHeight="1">
      <c r="A377" s="33"/>
      <c r="B377" s="140"/>
      <c r="C377" s="141" t="s">
        <v>459</v>
      </c>
      <c r="D377" s="141" t="s">
        <v>125</v>
      </c>
      <c r="E377" s="142" t="s">
        <v>460</v>
      </c>
      <c r="F377" s="143" t="s">
        <v>461</v>
      </c>
      <c r="G377" s="144" t="s">
        <v>209</v>
      </c>
      <c r="H377" s="145">
        <v>70</v>
      </c>
      <c r="I377" s="146"/>
      <c r="J377" s="147">
        <f>ROUND(I377*H377,2)</f>
        <v>0</v>
      </c>
      <c r="K377" s="148"/>
      <c r="L377" s="34"/>
      <c r="M377" s="149" t="s">
        <v>1</v>
      </c>
      <c r="N377" s="150" t="s">
        <v>39</v>
      </c>
      <c r="O377" s="59"/>
      <c r="P377" s="151">
        <f>O377*H377</f>
        <v>0</v>
      </c>
      <c r="Q377" s="151">
        <v>0.10988000000000001</v>
      </c>
      <c r="R377" s="151">
        <f>Q377*H377</f>
        <v>7.6916000000000002</v>
      </c>
      <c r="S377" s="151">
        <v>0</v>
      </c>
      <c r="T377" s="15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53" t="s">
        <v>129</v>
      </c>
      <c r="AT377" s="153" t="s">
        <v>125</v>
      </c>
      <c r="AU377" s="153" t="s">
        <v>81</v>
      </c>
      <c r="AY377" s="18" t="s">
        <v>123</v>
      </c>
      <c r="BE377" s="154">
        <f>IF(N377="základní",J377,0)</f>
        <v>0</v>
      </c>
      <c r="BF377" s="154">
        <f>IF(N377="snížená",J377,0)</f>
        <v>0</v>
      </c>
      <c r="BG377" s="154">
        <f>IF(N377="zákl. přenesená",J377,0)</f>
        <v>0</v>
      </c>
      <c r="BH377" s="154">
        <f>IF(N377="sníž. přenesená",J377,0)</f>
        <v>0</v>
      </c>
      <c r="BI377" s="154">
        <f>IF(N377="nulová",J377,0)</f>
        <v>0</v>
      </c>
      <c r="BJ377" s="18" t="s">
        <v>79</v>
      </c>
      <c r="BK377" s="154">
        <f>ROUND(I377*H377,2)</f>
        <v>0</v>
      </c>
      <c r="BL377" s="18" t="s">
        <v>129</v>
      </c>
      <c r="BM377" s="153" t="s">
        <v>462</v>
      </c>
    </row>
    <row r="378" spans="1:65" s="14" customFormat="1">
      <c r="B378" s="163"/>
      <c r="D378" s="156" t="s">
        <v>135</v>
      </c>
      <c r="E378" s="164" t="s">
        <v>1</v>
      </c>
      <c r="F378" s="165" t="s">
        <v>463</v>
      </c>
      <c r="H378" s="166">
        <v>70</v>
      </c>
      <c r="I378" s="167"/>
      <c r="L378" s="163"/>
      <c r="M378" s="168"/>
      <c r="N378" s="169"/>
      <c r="O378" s="169"/>
      <c r="P378" s="169"/>
      <c r="Q378" s="169"/>
      <c r="R378" s="169"/>
      <c r="S378" s="169"/>
      <c r="T378" s="170"/>
      <c r="AT378" s="164" t="s">
        <v>135</v>
      </c>
      <c r="AU378" s="164" t="s">
        <v>81</v>
      </c>
      <c r="AV378" s="14" t="s">
        <v>81</v>
      </c>
      <c r="AW378" s="14" t="s">
        <v>31</v>
      </c>
      <c r="AX378" s="14" t="s">
        <v>74</v>
      </c>
      <c r="AY378" s="164" t="s">
        <v>123</v>
      </c>
    </row>
    <row r="379" spans="1:65" s="16" customFormat="1">
      <c r="B379" s="179"/>
      <c r="D379" s="156" t="s">
        <v>135</v>
      </c>
      <c r="E379" s="180" t="s">
        <v>1</v>
      </c>
      <c r="F379" s="181" t="s">
        <v>146</v>
      </c>
      <c r="H379" s="182">
        <v>70</v>
      </c>
      <c r="I379" s="183"/>
      <c r="L379" s="179"/>
      <c r="M379" s="184"/>
      <c r="N379" s="185"/>
      <c r="O379" s="185"/>
      <c r="P379" s="185"/>
      <c r="Q379" s="185"/>
      <c r="R379" s="185"/>
      <c r="S379" s="185"/>
      <c r="T379" s="186"/>
      <c r="AT379" s="180" t="s">
        <v>135</v>
      </c>
      <c r="AU379" s="180" t="s">
        <v>81</v>
      </c>
      <c r="AV379" s="16" t="s">
        <v>129</v>
      </c>
      <c r="AW379" s="16" t="s">
        <v>31</v>
      </c>
      <c r="AX379" s="16" t="s">
        <v>79</v>
      </c>
      <c r="AY379" s="180" t="s">
        <v>123</v>
      </c>
    </row>
    <row r="380" spans="1:65" s="2" customFormat="1" ht="24.2" customHeight="1">
      <c r="A380" s="33"/>
      <c r="B380" s="140"/>
      <c r="C380" s="141" t="s">
        <v>464</v>
      </c>
      <c r="D380" s="141" t="s">
        <v>125</v>
      </c>
      <c r="E380" s="142" t="s">
        <v>465</v>
      </c>
      <c r="F380" s="143" t="s">
        <v>466</v>
      </c>
      <c r="G380" s="144" t="s">
        <v>133</v>
      </c>
      <c r="H380" s="145">
        <v>11</v>
      </c>
      <c r="I380" s="146"/>
      <c r="J380" s="147">
        <f>ROUND(I380*H380,2)</f>
        <v>0</v>
      </c>
      <c r="K380" s="148"/>
      <c r="L380" s="34"/>
      <c r="M380" s="149" t="s">
        <v>1</v>
      </c>
      <c r="N380" s="150" t="s">
        <v>39</v>
      </c>
      <c r="O380" s="59"/>
      <c r="P380" s="151">
        <f>O380*H380</f>
        <v>0</v>
      </c>
      <c r="Q380" s="151">
        <v>2.2563399999999998</v>
      </c>
      <c r="R380" s="151">
        <f>Q380*H380</f>
        <v>24.819739999999996</v>
      </c>
      <c r="S380" s="151">
        <v>0</v>
      </c>
      <c r="T380" s="15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53" t="s">
        <v>129</v>
      </c>
      <c r="AT380" s="153" t="s">
        <v>125</v>
      </c>
      <c r="AU380" s="153" t="s">
        <v>81</v>
      </c>
      <c r="AY380" s="18" t="s">
        <v>123</v>
      </c>
      <c r="BE380" s="154">
        <f>IF(N380="základní",J380,0)</f>
        <v>0</v>
      </c>
      <c r="BF380" s="154">
        <f>IF(N380="snížená",J380,0)</f>
        <v>0</v>
      </c>
      <c r="BG380" s="154">
        <f>IF(N380="zákl. přenesená",J380,0)</f>
        <v>0</v>
      </c>
      <c r="BH380" s="154">
        <f>IF(N380="sníž. přenesená",J380,0)</f>
        <v>0</v>
      </c>
      <c r="BI380" s="154">
        <f>IF(N380="nulová",J380,0)</f>
        <v>0</v>
      </c>
      <c r="BJ380" s="18" t="s">
        <v>79</v>
      </c>
      <c r="BK380" s="154">
        <f>ROUND(I380*H380,2)</f>
        <v>0</v>
      </c>
      <c r="BL380" s="18" t="s">
        <v>129</v>
      </c>
      <c r="BM380" s="153" t="s">
        <v>467</v>
      </c>
    </row>
    <row r="381" spans="1:65" s="14" customFormat="1">
      <c r="B381" s="163"/>
      <c r="D381" s="156" t="s">
        <v>135</v>
      </c>
      <c r="E381" s="164" t="s">
        <v>1</v>
      </c>
      <c r="F381" s="165" t="s">
        <v>468</v>
      </c>
      <c r="H381" s="166">
        <v>7</v>
      </c>
      <c r="I381" s="167"/>
      <c r="L381" s="163"/>
      <c r="M381" s="168"/>
      <c r="N381" s="169"/>
      <c r="O381" s="169"/>
      <c r="P381" s="169"/>
      <c r="Q381" s="169"/>
      <c r="R381" s="169"/>
      <c r="S381" s="169"/>
      <c r="T381" s="170"/>
      <c r="AT381" s="164" t="s">
        <v>135</v>
      </c>
      <c r="AU381" s="164" t="s">
        <v>81</v>
      </c>
      <c r="AV381" s="14" t="s">
        <v>81</v>
      </c>
      <c r="AW381" s="14" t="s">
        <v>31</v>
      </c>
      <c r="AX381" s="14" t="s">
        <v>74</v>
      </c>
      <c r="AY381" s="164" t="s">
        <v>123</v>
      </c>
    </row>
    <row r="382" spans="1:65" s="14" customFormat="1">
      <c r="B382" s="163"/>
      <c r="D382" s="156" t="s">
        <v>135</v>
      </c>
      <c r="E382" s="164" t="s">
        <v>1</v>
      </c>
      <c r="F382" s="165" t="s">
        <v>469</v>
      </c>
      <c r="H382" s="166">
        <v>4</v>
      </c>
      <c r="I382" s="167"/>
      <c r="L382" s="163"/>
      <c r="M382" s="168"/>
      <c r="N382" s="169"/>
      <c r="O382" s="169"/>
      <c r="P382" s="169"/>
      <c r="Q382" s="169"/>
      <c r="R382" s="169"/>
      <c r="S382" s="169"/>
      <c r="T382" s="170"/>
      <c r="AT382" s="164" t="s">
        <v>135</v>
      </c>
      <c r="AU382" s="164" t="s">
        <v>81</v>
      </c>
      <c r="AV382" s="14" t="s">
        <v>81</v>
      </c>
      <c r="AW382" s="14" t="s">
        <v>31</v>
      </c>
      <c r="AX382" s="14" t="s">
        <v>74</v>
      </c>
      <c r="AY382" s="164" t="s">
        <v>123</v>
      </c>
    </row>
    <row r="383" spans="1:65" s="16" customFormat="1">
      <c r="B383" s="179"/>
      <c r="D383" s="156" t="s">
        <v>135</v>
      </c>
      <c r="E383" s="180" t="s">
        <v>1</v>
      </c>
      <c r="F383" s="181" t="s">
        <v>146</v>
      </c>
      <c r="H383" s="182">
        <v>11</v>
      </c>
      <c r="I383" s="183"/>
      <c r="L383" s="179"/>
      <c r="M383" s="184"/>
      <c r="N383" s="185"/>
      <c r="O383" s="185"/>
      <c r="P383" s="185"/>
      <c r="Q383" s="185"/>
      <c r="R383" s="185"/>
      <c r="S383" s="185"/>
      <c r="T383" s="186"/>
      <c r="AT383" s="180" t="s">
        <v>135</v>
      </c>
      <c r="AU383" s="180" t="s">
        <v>81</v>
      </c>
      <c r="AV383" s="16" t="s">
        <v>129</v>
      </c>
      <c r="AW383" s="16" t="s">
        <v>31</v>
      </c>
      <c r="AX383" s="16" t="s">
        <v>79</v>
      </c>
      <c r="AY383" s="180" t="s">
        <v>123</v>
      </c>
    </row>
    <row r="384" spans="1:65" s="2" customFormat="1" ht="24.2" customHeight="1">
      <c r="A384" s="33"/>
      <c r="B384" s="140"/>
      <c r="C384" s="141" t="s">
        <v>470</v>
      </c>
      <c r="D384" s="141" t="s">
        <v>125</v>
      </c>
      <c r="E384" s="142" t="s">
        <v>471</v>
      </c>
      <c r="F384" s="143" t="s">
        <v>472</v>
      </c>
      <c r="G384" s="144" t="s">
        <v>209</v>
      </c>
      <c r="H384" s="145">
        <v>47</v>
      </c>
      <c r="I384" s="146"/>
      <c r="J384" s="147">
        <f>ROUND(I384*H384,2)</f>
        <v>0</v>
      </c>
      <c r="K384" s="148"/>
      <c r="L384" s="34"/>
      <c r="M384" s="149" t="s">
        <v>1</v>
      </c>
      <c r="N384" s="150" t="s">
        <v>39</v>
      </c>
      <c r="O384" s="59"/>
      <c r="P384" s="151">
        <f>O384*H384</f>
        <v>0</v>
      </c>
      <c r="Q384" s="151">
        <v>3.465E-2</v>
      </c>
      <c r="R384" s="151">
        <f>Q384*H384</f>
        <v>1.6285499999999999</v>
      </c>
      <c r="S384" s="151">
        <v>0</v>
      </c>
      <c r="T384" s="15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53" t="s">
        <v>129</v>
      </c>
      <c r="AT384" s="153" t="s">
        <v>125</v>
      </c>
      <c r="AU384" s="153" t="s">
        <v>81</v>
      </c>
      <c r="AY384" s="18" t="s">
        <v>123</v>
      </c>
      <c r="BE384" s="154">
        <f>IF(N384="základní",J384,0)</f>
        <v>0</v>
      </c>
      <c r="BF384" s="154">
        <f>IF(N384="snížená",J384,0)</f>
        <v>0</v>
      </c>
      <c r="BG384" s="154">
        <f>IF(N384="zákl. přenesená",J384,0)</f>
        <v>0</v>
      </c>
      <c r="BH384" s="154">
        <f>IF(N384="sníž. přenesená",J384,0)</f>
        <v>0</v>
      </c>
      <c r="BI384" s="154">
        <f>IF(N384="nulová",J384,0)</f>
        <v>0</v>
      </c>
      <c r="BJ384" s="18" t="s">
        <v>79</v>
      </c>
      <c r="BK384" s="154">
        <f>ROUND(I384*H384,2)</f>
        <v>0</v>
      </c>
      <c r="BL384" s="18" t="s">
        <v>129</v>
      </c>
      <c r="BM384" s="153" t="s">
        <v>473</v>
      </c>
    </row>
    <row r="385" spans="1:65" s="2" customFormat="1" ht="24.2" customHeight="1">
      <c r="A385" s="33"/>
      <c r="B385" s="140"/>
      <c r="C385" s="187" t="s">
        <v>474</v>
      </c>
      <c r="D385" s="187" t="s">
        <v>196</v>
      </c>
      <c r="E385" s="188" t="s">
        <v>475</v>
      </c>
      <c r="F385" s="189" t="s">
        <v>476</v>
      </c>
      <c r="G385" s="190" t="s">
        <v>477</v>
      </c>
      <c r="H385" s="191">
        <v>47.47</v>
      </c>
      <c r="I385" s="192"/>
      <c r="J385" s="193">
        <f>ROUND(I385*H385,2)</f>
        <v>0</v>
      </c>
      <c r="K385" s="194"/>
      <c r="L385" s="195"/>
      <c r="M385" s="196" t="s">
        <v>1</v>
      </c>
      <c r="N385" s="197" t="s">
        <v>39</v>
      </c>
      <c r="O385" s="59"/>
      <c r="P385" s="151">
        <f>O385*H385</f>
        <v>0</v>
      </c>
      <c r="Q385" s="151">
        <v>0.14699999999999999</v>
      </c>
      <c r="R385" s="151">
        <f>Q385*H385</f>
        <v>6.978089999999999</v>
      </c>
      <c r="S385" s="151">
        <v>0</v>
      </c>
      <c r="T385" s="152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53" t="s">
        <v>172</v>
      </c>
      <c r="AT385" s="153" t="s">
        <v>196</v>
      </c>
      <c r="AU385" s="153" t="s">
        <v>81</v>
      </c>
      <c r="AY385" s="18" t="s">
        <v>123</v>
      </c>
      <c r="BE385" s="154">
        <f>IF(N385="základní",J385,0)</f>
        <v>0</v>
      </c>
      <c r="BF385" s="154">
        <f>IF(N385="snížená",J385,0)</f>
        <v>0</v>
      </c>
      <c r="BG385" s="154">
        <f>IF(N385="zákl. přenesená",J385,0)</f>
        <v>0</v>
      </c>
      <c r="BH385" s="154">
        <f>IF(N385="sníž. přenesená",J385,0)</f>
        <v>0</v>
      </c>
      <c r="BI385" s="154">
        <f>IF(N385="nulová",J385,0)</f>
        <v>0</v>
      </c>
      <c r="BJ385" s="18" t="s">
        <v>79</v>
      </c>
      <c r="BK385" s="154">
        <f>ROUND(I385*H385,2)</f>
        <v>0</v>
      </c>
      <c r="BL385" s="18" t="s">
        <v>129</v>
      </c>
      <c r="BM385" s="153" t="s">
        <v>478</v>
      </c>
    </row>
    <row r="386" spans="1:65" s="14" customFormat="1">
      <c r="B386" s="163"/>
      <c r="D386" s="156" t="s">
        <v>135</v>
      </c>
      <c r="F386" s="165" t="s">
        <v>479</v>
      </c>
      <c r="H386" s="166">
        <v>47.47</v>
      </c>
      <c r="I386" s="167"/>
      <c r="L386" s="163"/>
      <c r="M386" s="168"/>
      <c r="N386" s="169"/>
      <c r="O386" s="169"/>
      <c r="P386" s="169"/>
      <c r="Q386" s="169"/>
      <c r="R386" s="169"/>
      <c r="S386" s="169"/>
      <c r="T386" s="170"/>
      <c r="AT386" s="164" t="s">
        <v>135</v>
      </c>
      <c r="AU386" s="164" t="s">
        <v>81</v>
      </c>
      <c r="AV386" s="14" t="s">
        <v>81</v>
      </c>
      <c r="AW386" s="14" t="s">
        <v>3</v>
      </c>
      <c r="AX386" s="14" t="s">
        <v>79</v>
      </c>
      <c r="AY386" s="164" t="s">
        <v>123</v>
      </c>
    </row>
    <row r="387" spans="1:65" s="2" customFormat="1" ht="24.2" customHeight="1">
      <c r="A387" s="33"/>
      <c r="B387" s="140"/>
      <c r="C387" s="141" t="s">
        <v>480</v>
      </c>
      <c r="D387" s="141" t="s">
        <v>125</v>
      </c>
      <c r="E387" s="142" t="s">
        <v>481</v>
      </c>
      <c r="F387" s="143" t="s">
        <v>482</v>
      </c>
      <c r="G387" s="144" t="s">
        <v>218</v>
      </c>
      <c r="H387" s="145">
        <v>11</v>
      </c>
      <c r="I387" s="146"/>
      <c r="J387" s="147">
        <f>ROUND(I387*H387,2)</f>
        <v>0</v>
      </c>
      <c r="K387" s="148"/>
      <c r="L387" s="34"/>
      <c r="M387" s="149" t="s">
        <v>1</v>
      </c>
      <c r="N387" s="150" t="s">
        <v>39</v>
      </c>
      <c r="O387" s="59"/>
      <c r="P387" s="151">
        <f>O387*H387</f>
        <v>0</v>
      </c>
      <c r="Q387" s="151">
        <v>0.30357000000000001</v>
      </c>
      <c r="R387" s="151">
        <f>Q387*H387</f>
        <v>3.33927</v>
      </c>
      <c r="S387" s="151">
        <v>0</v>
      </c>
      <c r="T387" s="152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53" t="s">
        <v>129</v>
      </c>
      <c r="AT387" s="153" t="s">
        <v>125</v>
      </c>
      <c r="AU387" s="153" t="s">
        <v>81</v>
      </c>
      <c r="AY387" s="18" t="s">
        <v>123</v>
      </c>
      <c r="BE387" s="154">
        <f>IF(N387="základní",J387,0)</f>
        <v>0</v>
      </c>
      <c r="BF387" s="154">
        <f>IF(N387="snížená",J387,0)</f>
        <v>0</v>
      </c>
      <c r="BG387" s="154">
        <f>IF(N387="zákl. přenesená",J387,0)</f>
        <v>0</v>
      </c>
      <c r="BH387" s="154">
        <f>IF(N387="sníž. přenesená",J387,0)</f>
        <v>0</v>
      </c>
      <c r="BI387" s="154">
        <f>IF(N387="nulová",J387,0)</f>
        <v>0</v>
      </c>
      <c r="BJ387" s="18" t="s">
        <v>79</v>
      </c>
      <c r="BK387" s="154">
        <f>ROUND(I387*H387,2)</f>
        <v>0</v>
      </c>
      <c r="BL387" s="18" t="s">
        <v>129</v>
      </c>
      <c r="BM387" s="153" t="s">
        <v>483</v>
      </c>
    </row>
    <row r="388" spans="1:65" s="13" customFormat="1">
      <c r="B388" s="155"/>
      <c r="D388" s="156" t="s">
        <v>135</v>
      </c>
      <c r="E388" s="157" t="s">
        <v>1</v>
      </c>
      <c r="F388" s="158" t="s">
        <v>384</v>
      </c>
      <c r="H388" s="157" t="s">
        <v>1</v>
      </c>
      <c r="I388" s="159"/>
      <c r="L388" s="155"/>
      <c r="M388" s="160"/>
      <c r="N388" s="161"/>
      <c r="O388" s="161"/>
      <c r="P388" s="161"/>
      <c r="Q388" s="161"/>
      <c r="R388" s="161"/>
      <c r="S388" s="161"/>
      <c r="T388" s="162"/>
      <c r="AT388" s="157" t="s">
        <v>135</v>
      </c>
      <c r="AU388" s="157" t="s">
        <v>81</v>
      </c>
      <c r="AV388" s="13" t="s">
        <v>79</v>
      </c>
      <c r="AW388" s="13" t="s">
        <v>31</v>
      </c>
      <c r="AX388" s="13" t="s">
        <v>74</v>
      </c>
      <c r="AY388" s="157" t="s">
        <v>123</v>
      </c>
    </row>
    <row r="389" spans="1:65" s="14" customFormat="1">
      <c r="B389" s="163"/>
      <c r="D389" s="156" t="s">
        <v>135</v>
      </c>
      <c r="E389" s="164" t="s">
        <v>1</v>
      </c>
      <c r="F389" s="165" t="s">
        <v>400</v>
      </c>
      <c r="H389" s="166">
        <v>11</v>
      </c>
      <c r="I389" s="167"/>
      <c r="L389" s="163"/>
      <c r="M389" s="168"/>
      <c r="N389" s="169"/>
      <c r="O389" s="169"/>
      <c r="P389" s="169"/>
      <c r="Q389" s="169"/>
      <c r="R389" s="169"/>
      <c r="S389" s="169"/>
      <c r="T389" s="170"/>
      <c r="AT389" s="164" t="s">
        <v>135</v>
      </c>
      <c r="AU389" s="164" t="s">
        <v>81</v>
      </c>
      <c r="AV389" s="14" t="s">
        <v>81</v>
      </c>
      <c r="AW389" s="14" t="s">
        <v>31</v>
      </c>
      <c r="AX389" s="14" t="s">
        <v>74</v>
      </c>
      <c r="AY389" s="164" t="s">
        <v>123</v>
      </c>
    </row>
    <row r="390" spans="1:65" s="16" customFormat="1">
      <c r="B390" s="179"/>
      <c r="D390" s="156" t="s">
        <v>135</v>
      </c>
      <c r="E390" s="180" t="s">
        <v>1</v>
      </c>
      <c r="F390" s="181" t="s">
        <v>146</v>
      </c>
      <c r="H390" s="182">
        <v>11</v>
      </c>
      <c r="I390" s="183"/>
      <c r="L390" s="179"/>
      <c r="M390" s="184"/>
      <c r="N390" s="185"/>
      <c r="O390" s="185"/>
      <c r="P390" s="185"/>
      <c r="Q390" s="185"/>
      <c r="R390" s="185"/>
      <c r="S390" s="185"/>
      <c r="T390" s="186"/>
      <c r="AT390" s="180" t="s">
        <v>135</v>
      </c>
      <c r="AU390" s="180" t="s">
        <v>81</v>
      </c>
      <c r="AV390" s="16" t="s">
        <v>129</v>
      </c>
      <c r="AW390" s="16" t="s">
        <v>31</v>
      </c>
      <c r="AX390" s="16" t="s">
        <v>79</v>
      </c>
      <c r="AY390" s="180" t="s">
        <v>123</v>
      </c>
    </row>
    <row r="391" spans="1:65" s="12" customFormat="1" ht="22.9" customHeight="1">
      <c r="B391" s="127"/>
      <c r="D391" s="128" t="s">
        <v>73</v>
      </c>
      <c r="E391" s="138" t="s">
        <v>172</v>
      </c>
      <c r="F391" s="138" t="s">
        <v>484</v>
      </c>
      <c r="I391" s="130"/>
      <c r="J391" s="139">
        <f>BK391</f>
        <v>0</v>
      </c>
      <c r="L391" s="127"/>
      <c r="M391" s="132"/>
      <c r="N391" s="133"/>
      <c r="O391" s="133"/>
      <c r="P391" s="134">
        <f>SUM(P392:P399)</f>
        <v>0</v>
      </c>
      <c r="Q391" s="133"/>
      <c r="R391" s="134">
        <f>SUM(R392:R399)</f>
        <v>0</v>
      </c>
      <c r="S391" s="133"/>
      <c r="T391" s="135">
        <f>SUM(T392:T399)</f>
        <v>0</v>
      </c>
      <c r="AR391" s="128" t="s">
        <v>79</v>
      </c>
      <c r="AT391" s="136" t="s">
        <v>73</v>
      </c>
      <c r="AU391" s="136" t="s">
        <v>79</v>
      </c>
      <c r="AY391" s="128" t="s">
        <v>123</v>
      </c>
      <c r="BK391" s="137">
        <f>SUM(BK392:BK399)</f>
        <v>0</v>
      </c>
    </row>
    <row r="392" spans="1:65" s="2" customFormat="1" ht="24.2" customHeight="1">
      <c r="A392" s="33"/>
      <c r="B392" s="140"/>
      <c r="C392" s="141" t="s">
        <v>485</v>
      </c>
      <c r="D392" s="141" t="s">
        <v>125</v>
      </c>
      <c r="E392" s="142" t="s">
        <v>486</v>
      </c>
      <c r="F392" s="143" t="s">
        <v>487</v>
      </c>
      <c r="G392" s="144" t="s">
        <v>335</v>
      </c>
      <c r="H392" s="145">
        <v>7.5</v>
      </c>
      <c r="I392" s="146"/>
      <c r="J392" s="147">
        <f>ROUND(I392*H392,2)</f>
        <v>0</v>
      </c>
      <c r="K392" s="148"/>
      <c r="L392" s="34"/>
      <c r="M392" s="149" t="s">
        <v>1</v>
      </c>
      <c r="N392" s="150" t="s">
        <v>39</v>
      </c>
      <c r="O392" s="59"/>
      <c r="P392" s="151">
        <f>O392*H392</f>
        <v>0</v>
      </c>
      <c r="Q392" s="151">
        <v>0</v>
      </c>
      <c r="R392" s="151">
        <f>Q392*H392</f>
        <v>0</v>
      </c>
      <c r="S392" s="151">
        <v>0</v>
      </c>
      <c r="T392" s="152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53" t="s">
        <v>129</v>
      </c>
      <c r="AT392" s="153" t="s">
        <v>125</v>
      </c>
      <c r="AU392" s="153" t="s">
        <v>81</v>
      </c>
      <c r="AY392" s="18" t="s">
        <v>123</v>
      </c>
      <c r="BE392" s="154">
        <f>IF(N392="základní",J392,0)</f>
        <v>0</v>
      </c>
      <c r="BF392" s="154">
        <f>IF(N392="snížená",J392,0)</f>
        <v>0</v>
      </c>
      <c r="BG392" s="154">
        <f>IF(N392="zákl. přenesená",J392,0)</f>
        <v>0</v>
      </c>
      <c r="BH392" s="154">
        <f>IF(N392="sníž. přenesená",J392,0)</f>
        <v>0</v>
      </c>
      <c r="BI392" s="154">
        <f>IF(N392="nulová",J392,0)</f>
        <v>0</v>
      </c>
      <c r="BJ392" s="18" t="s">
        <v>79</v>
      </c>
      <c r="BK392" s="154">
        <f>ROUND(I392*H392,2)</f>
        <v>0</v>
      </c>
      <c r="BL392" s="18" t="s">
        <v>129</v>
      </c>
      <c r="BM392" s="153" t="s">
        <v>488</v>
      </c>
    </row>
    <row r="393" spans="1:65" s="2" customFormat="1" ht="24.2" customHeight="1">
      <c r="A393" s="33"/>
      <c r="B393" s="140"/>
      <c r="C393" s="141" t="s">
        <v>489</v>
      </c>
      <c r="D393" s="141" t="s">
        <v>125</v>
      </c>
      <c r="E393" s="142" t="s">
        <v>490</v>
      </c>
      <c r="F393" s="143" t="s">
        <v>491</v>
      </c>
      <c r="G393" s="144" t="s">
        <v>335</v>
      </c>
      <c r="H393" s="145">
        <v>1</v>
      </c>
      <c r="I393" s="146"/>
      <c r="J393" s="147">
        <f>ROUND(I393*H393,2)</f>
        <v>0</v>
      </c>
      <c r="K393" s="148"/>
      <c r="L393" s="34"/>
      <c r="M393" s="149" t="s">
        <v>1</v>
      </c>
      <c r="N393" s="150" t="s">
        <v>39</v>
      </c>
      <c r="O393" s="59"/>
      <c r="P393" s="151">
        <f>O393*H393</f>
        <v>0</v>
      </c>
      <c r="Q393" s="151">
        <v>0</v>
      </c>
      <c r="R393" s="151">
        <f>Q393*H393</f>
        <v>0</v>
      </c>
      <c r="S393" s="151">
        <v>0</v>
      </c>
      <c r="T393" s="152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53" t="s">
        <v>129</v>
      </c>
      <c r="AT393" s="153" t="s">
        <v>125</v>
      </c>
      <c r="AU393" s="153" t="s">
        <v>81</v>
      </c>
      <c r="AY393" s="18" t="s">
        <v>123</v>
      </c>
      <c r="BE393" s="154">
        <f>IF(N393="základní",J393,0)</f>
        <v>0</v>
      </c>
      <c r="BF393" s="154">
        <f>IF(N393="snížená",J393,0)</f>
        <v>0</v>
      </c>
      <c r="BG393" s="154">
        <f>IF(N393="zákl. přenesená",J393,0)</f>
        <v>0</v>
      </c>
      <c r="BH393" s="154">
        <f>IF(N393="sníž. přenesená",J393,0)</f>
        <v>0</v>
      </c>
      <c r="BI393" s="154">
        <f>IF(N393="nulová",J393,0)</f>
        <v>0</v>
      </c>
      <c r="BJ393" s="18" t="s">
        <v>79</v>
      </c>
      <c r="BK393" s="154">
        <f>ROUND(I393*H393,2)</f>
        <v>0</v>
      </c>
      <c r="BL393" s="18" t="s">
        <v>129</v>
      </c>
      <c r="BM393" s="153" t="s">
        <v>492</v>
      </c>
    </row>
    <row r="394" spans="1:65" s="14" customFormat="1">
      <c r="B394" s="163"/>
      <c r="D394" s="156" t="s">
        <v>135</v>
      </c>
      <c r="E394" s="164" t="s">
        <v>1</v>
      </c>
      <c r="F394" s="165" t="s">
        <v>79</v>
      </c>
      <c r="H394" s="166">
        <v>1</v>
      </c>
      <c r="I394" s="167"/>
      <c r="L394" s="163"/>
      <c r="M394" s="168"/>
      <c r="N394" s="169"/>
      <c r="O394" s="169"/>
      <c r="P394" s="169"/>
      <c r="Q394" s="169"/>
      <c r="R394" s="169"/>
      <c r="S394" s="169"/>
      <c r="T394" s="170"/>
      <c r="AT394" s="164" t="s">
        <v>135</v>
      </c>
      <c r="AU394" s="164" t="s">
        <v>81</v>
      </c>
      <c r="AV394" s="14" t="s">
        <v>81</v>
      </c>
      <c r="AW394" s="14" t="s">
        <v>31</v>
      </c>
      <c r="AX394" s="14" t="s">
        <v>74</v>
      </c>
      <c r="AY394" s="164" t="s">
        <v>123</v>
      </c>
    </row>
    <row r="395" spans="1:65" s="16" customFormat="1">
      <c r="B395" s="179"/>
      <c r="D395" s="156" t="s">
        <v>135</v>
      </c>
      <c r="E395" s="180" t="s">
        <v>1</v>
      </c>
      <c r="F395" s="181" t="s">
        <v>146</v>
      </c>
      <c r="H395" s="182">
        <v>1</v>
      </c>
      <c r="I395" s="183"/>
      <c r="L395" s="179"/>
      <c r="M395" s="184"/>
      <c r="N395" s="185"/>
      <c r="O395" s="185"/>
      <c r="P395" s="185"/>
      <c r="Q395" s="185"/>
      <c r="R395" s="185"/>
      <c r="S395" s="185"/>
      <c r="T395" s="186"/>
      <c r="AT395" s="180" t="s">
        <v>135</v>
      </c>
      <c r="AU395" s="180" t="s">
        <v>81</v>
      </c>
      <c r="AV395" s="16" t="s">
        <v>129</v>
      </c>
      <c r="AW395" s="16" t="s">
        <v>31</v>
      </c>
      <c r="AX395" s="16" t="s">
        <v>79</v>
      </c>
      <c r="AY395" s="180" t="s">
        <v>123</v>
      </c>
    </row>
    <row r="396" spans="1:65" s="2" customFormat="1" ht="24.2" customHeight="1">
      <c r="A396" s="33"/>
      <c r="B396" s="140"/>
      <c r="C396" s="141" t="s">
        <v>493</v>
      </c>
      <c r="D396" s="141" t="s">
        <v>125</v>
      </c>
      <c r="E396" s="142" t="s">
        <v>494</v>
      </c>
      <c r="F396" s="143" t="s">
        <v>495</v>
      </c>
      <c r="G396" s="144" t="s">
        <v>209</v>
      </c>
      <c r="H396" s="145">
        <v>24</v>
      </c>
      <c r="I396" s="146"/>
      <c r="J396" s="147">
        <f>ROUND(I396*H396,2)</f>
        <v>0</v>
      </c>
      <c r="K396" s="148"/>
      <c r="L396" s="34"/>
      <c r="M396" s="149" t="s">
        <v>1</v>
      </c>
      <c r="N396" s="150" t="s">
        <v>39</v>
      </c>
      <c r="O396" s="59"/>
      <c r="P396" s="151">
        <f>O396*H396</f>
        <v>0</v>
      </c>
      <c r="Q396" s="151">
        <v>0</v>
      </c>
      <c r="R396" s="151">
        <f>Q396*H396</f>
        <v>0</v>
      </c>
      <c r="S396" s="151">
        <v>0</v>
      </c>
      <c r="T396" s="152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53" t="s">
        <v>129</v>
      </c>
      <c r="AT396" s="153" t="s">
        <v>125</v>
      </c>
      <c r="AU396" s="153" t="s">
        <v>81</v>
      </c>
      <c r="AY396" s="18" t="s">
        <v>123</v>
      </c>
      <c r="BE396" s="154">
        <f>IF(N396="základní",J396,0)</f>
        <v>0</v>
      </c>
      <c r="BF396" s="154">
        <f>IF(N396="snížená",J396,0)</f>
        <v>0</v>
      </c>
      <c r="BG396" s="154">
        <f>IF(N396="zákl. přenesená",J396,0)</f>
        <v>0</v>
      </c>
      <c r="BH396" s="154">
        <f>IF(N396="sníž. přenesená",J396,0)</f>
        <v>0</v>
      </c>
      <c r="BI396" s="154">
        <f>IF(N396="nulová",J396,0)</f>
        <v>0</v>
      </c>
      <c r="BJ396" s="18" t="s">
        <v>79</v>
      </c>
      <c r="BK396" s="154">
        <f>ROUND(I396*H396,2)</f>
        <v>0</v>
      </c>
      <c r="BL396" s="18" t="s">
        <v>129</v>
      </c>
      <c r="BM396" s="153" t="s">
        <v>496</v>
      </c>
    </row>
    <row r="397" spans="1:65" s="2" customFormat="1" ht="24.2" customHeight="1">
      <c r="A397" s="33"/>
      <c r="B397" s="140"/>
      <c r="C397" s="141" t="s">
        <v>497</v>
      </c>
      <c r="D397" s="141" t="s">
        <v>125</v>
      </c>
      <c r="E397" s="142" t="s">
        <v>498</v>
      </c>
      <c r="F397" s="143" t="s">
        <v>499</v>
      </c>
      <c r="G397" s="144" t="s">
        <v>335</v>
      </c>
      <c r="H397" s="145">
        <v>1</v>
      </c>
      <c r="I397" s="146"/>
      <c r="J397" s="147">
        <f>ROUND(I397*H397,2)</f>
        <v>0</v>
      </c>
      <c r="K397" s="148"/>
      <c r="L397" s="34"/>
      <c r="M397" s="149" t="s">
        <v>1</v>
      </c>
      <c r="N397" s="150" t="s">
        <v>39</v>
      </c>
      <c r="O397" s="59"/>
      <c r="P397" s="151">
        <f>O397*H397</f>
        <v>0</v>
      </c>
      <c r="Q397" s="151">
        <v>0</v>
      </c>
      <c r="R397" s="151">
        <f>Q397*H397</f>
        <v>0</v>
      </c>
      <c r="S397" s="151">
        <v>0</v>
      </c>
      <c r="T397" s="15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53" t="s">
        <v>129</v>
      </c>
      <c r="AT397" s="153" t="s">
        <v>125</v>
      </c>
      <c r="AU397" s="153" t="s">
        <v>81</v>
      </c>
      <c r="AY397" s="18" t="s">
        <v>123</v>
      </c>
      <c r="BE397" s="154">
        <f>IF(N397="základní",J397,0)</f>
        <v>0</v>
      </c>
      <c r="BF397" s="154">
        <f>IF(N397="snížená",J397,0)</f>
        <v>0</v>
      </c>
      <c r="BG397" s="154">
        <f>IF(N397="zákl. přenesená",J397,0)</f>
        <v>0</v>
      </c>
      <c r="BH397" s="154">
        <f>IF(N397="sníž. přenesená",J397,0)</f>
        <v>0</v>
      </c>
      <c r="BI397" s="154">
        <f>IF(N397="nulová",J397,0)</f>
        <v>0</v>
      </c>
      <c r="BJ397" s="18" t="s">
        <v>79</v>
      </c>
      <c r="BK397" s="154">
        <f>ROUND(I397*H397,2)</f>
        <v>0</v>
      </c>
      <c r="BL397" s="18" t="s">
        <v>129</v>
      </c>
      <c r="BM397" s="153" t="s">
        <v>500</v>
      </c>
    </row>
    <row r="398" spans="1:65" s="2" customFormat="1" ht="24.2" customHeight="1">
      <c r="A398" s="33"/>
      <c r="B398" s="140"/>
      <c r="C398" s="141" t="s">
        <v>501</v>
      </c>
      <c r="D398" s="141" t="s">
        <v>125</v>
      </c>
      <c r="E398" s="142" t="s">
        <v>502</v>
      </c>
      <c r="F398" s="143" t="s">
        <v>503</v>
      </c>
      <c r="G398" s="144" t="s">
        <v>335</v>
      </c>
      <c r="H398" s="145">
        <v>1</v>
      </c>
      <c r="I398" s="146"/>
      <c r="J398" s="147">
        <f>ROUND(I398*H398,2)</f>
        <v>0</v>
      </c>
      <c r="K398" s="148"/>
      <c r="L398" s="34"/>
      <c r="M398" s="149" t="s">
        <v>1</v>
      </c>
      <c r="N398" s="150" t="s">
        <v>39</v>
      </c>
      <c r="O398" s="59"/>
      <c r="P398" s="151">
        <f>O398*H398</f>
        <v>0</v>
      </c>
      <c r="Q398" s="151">
        <v>0</v>
      </c>
      <c r="R398" s="151">
        <f>Q398*H398</f>
        <v>0</v>
      </c>
      <c r="S398" s="151">
        <v>0</v>
      </c>
      <c r="T398" s="152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53" t="s">
        <v>129</v>
      </c>
      <c r="AT398" s="153" t="s">
        <v>125</v>
      </c>
      <c r="AU398" s="153" t="s">
        <v>81</v>
      </c>
      <c r="AY398" s="18" t="s">
        <v>123</v>
      </c>
      <c r="BE398" s="154">
        <f>IF(N398="základní",J398,0)</f>
        <v>0</v>
      </c>
      <c r="BF398" s="154">
        <f>IF(N398="snížená",J398,0)</f>
        <v>0</v>
      </c>
      <c r="BG398" s="154">
        <f>IF(N398="zákl. přenesená",J398,0)</f>
        <v>0</v>
      </c>
      <c r="BH398" s="154">
        <f>IF(N398="sníž. přenesená",J398,0)</f>
        <v>0</v>
      </c>
      <c r="BI398" s="154">
        <f>IF(N398="nulová",J398,0)</f>
        <v>0</v>
      </c>
      <c r="BJ398" s="18" t="s">
        <v>79</v>
      </c>
      <c r="BK398" s="154">
        <f>ROUND(I398*H398,2)</f>
        <v>0</v>
      </c>
      <c r="BL398" s="18" t="s">
        <v>129</v>
      </c>
      <c r="BM398" s="153" t="s">
        <v>504</v>
      </c>
    </row>
    <row r="399" spans="1:65" s="2" customFormat="1" ht="24.2" customHeight="1">
      <c r="A399" s="33"/>
      <c r="B399" s="140"/>
      <c r="C399" s="141" t="s">
        <v>505</v>
      </c>
      <c r="D399" s="141" t="s">
        <v>125</v>
      </c>
      <c r="E399" s="142" t="s">
        <v>506</v>
      </c>
      <c r="F399" s="143" t="s">
        <v>507</v>
      </c>
      <c r="G399" s="144" t="s">
        <v>335</v>
      </c>
      <c r="H399" s="145">
        <v>1</v>
      </c>
      <c r="I399" s="146"/>
      <c r="J399" s="147">
        <f>ROUND(I399*H399,2)</f>
        <v>0</v>
      </c>
      <c r="K399" s="148"/>
      <c r="L399" s="34"/>
      <c r="M399" s="149" t="s">
        <v>1</v>
      </c>
      <c r="N399" s="150" t="s">
        <v>39</v>
      </c>
      <c r="O399" s="59"/>
      <c r="P399" s="151">
        <f>O399*H399</f>
        <v>0</v>
      </c>
      <c r="Q399" s="151">
        <v>0</v>
      </c>
      <c r="R399" s="151">
        <f>Q399*H399</f>
        <v>0</v>
      </c>
      <c r="S399" s="151">
        <v>0</v>
      </c>
      <c r="T399" s="152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53" t="s">
        <v>129</v>
      </c>
      <c r="AT399" s="153" t="s">
        <v>125</v>
      </c>
      <c r="AU399" s="153" t="s">
        <v>81</v>
      </c>
      <c r="AY399" s="18" t="s">
        <v>123</v>
      </c>
      <c r="BE399" s="154">
        <f>IF(N399="základní",J399,0)</f>
        <v>0</v>
      </c>
      <c r="BF399" s="154">
        <f>IF(N399="snížená",J399,0)</f>
        <v>0</v>
      </c>
      <c r="BG399" s="154">
        <f>IF(N399="zákl. přenesená",J399,0)</f>
        <v>0</v>
      </c>
      <c r="BH399" s="154">
        <f>IF(N399="sníž. přenesená",J399,0)</f>
        <v>0</v>
      </c>
      <c r="BI399" s="154">
        <f>IF(N399="nulová",J399,0)</f>
        <v>0</v>
      </c>
      <c r="BJ399" s="18" t="s">
        <v>79</v>
      </c>
      <c r="BK399" s="154">
        <f>ROUND(I399*H399,2)</f>
        <v>0</v>
      </c>
      <c r="BL399" s="18" t="s">
        <v>129</v>
      </c>
      <c r="BM399" s="153" t="s">
        <v>508</v>
      </c>
    </row>
    <row r="400" spans="1:65" s="12" customFormat="1" ht="22.9" customHeight="1">
      <c r="B400" s="127"/>
      <c r="D400" s="128" t="s">
        <v>73</v>
      </c>
      <c r="E400" s="138" t="s">
        <v>176</v>
      </c>
      <c r="F400" s="138" t="s">
        <v>509</v>
      </c>
      <c r="I400" s="130"/>
      <c r="J400" s="139">
        <f>BK400</f>
        <v>0</v>
      </c>
      <c r="L400" s="127"/>
      <c r="M400" s="132"/>
      <c r="N400" s="133"/>
      <c r="O400" s="133"/>
      <c r="P400" s="134">
        <f>SUM(P401:P402)</f>
        <v>0</v>
      </c>
      <c r="Q400" s="133"/>
      <c r="R400" s="134">
        <f>SUM(R401:R402)</f>
        <v>0</v>
      </c>
      <c r="S400" s="133"/>
      <c r="T400" s="135">
        <f>SUM(T401:T402)</f>
        <v>0</v>
      </c>
      <c r="AR400" s="128" t="s">
        <v>79</v>
      </c>
      <c r="AT400" s="136" t="s">
        <v>73</v>
      </c>
      <c r="AU400" s="136" t="s">
        <v>79</v>
      </c>
      <c r="AY400" s="128" t="s">
        <v>123</v>
      </c>
      <c r="BK400" s="137">
        <f>SUM(BK401:BK402)</f>
        <v>0</v>
      </c>
    </row>
    <row r="401" spans="1:65" s="2" customFormat="1" ht="37.9" customHeight="1">
      <c r="A401" s="33"/>
      <c r="B401" s="140"/>
      <c r="C401" s="141" t="s">
        <v>510</v>
      </c>
      <c r="D401" s="141" t="s">
        <v>125</v>
      </c>
      <c r="E401" s="142" t="s">
        <v>511</v>
      </c>
      <c r="F401" s="143" t="s">
        <v>512</v>
      </c>
      <c r="G401" s="144" t="s">
        <v>128</v>
      </c>
      <c r="H401" s="145">
        <v>0</v>
      </c>
      <c r="I401" s="146"/>
      <c r="J401" s="147">
        <f>ROUND(I401*H401,2)</f>
        <v>0</v>
      </c>
      <c r="K401" s="148"/>
      <c r="L401" s="34"/>
      <c r="M401" s="149" t="s">
        <v>1</v>
      </c>
      <c r="N401" s="150" t="s">
        <v>39</v>
      </c>
      <c r="O401" s="59"/>
      <c r="P401" s="151">
        <f>O401*H401</f>
        <v>0</v>
      </c>
      <c r="Q401" s="151">
        <v>0</v>
      </c>
      <c r="R401" s="151">
        <f>Q401*H401</f>
        <v>0</v>
      </c>
      <c r="S401" s="151">
        <v>0</v>
      </c>
      <c r="T401" s="15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53" t="s">
        <v>129</v>
      </c>
      <c r="AT401" s="153" t="s">
        <v>125</v>
      </c>
      <c r="AU401" s="153" t="s">
        <v>81</v>
      </c>
      <c r="AY401" s="18" t="s">
        <v>123</v>
      </c>
      <c r="BE401" s="154">
        <f>IF(N401="základní",J401,0)</f>
        <v>0</v>
      </c>
      <c r="BF401" s="154">
        <f>IF(N401="snížená",J401,0)</f>
        <v>0</v>
      </c>
      <c r="BG401" s="154">
        <f>IF(N401="zákl. přenesená",J401,0)</f>
        <v>0</v>
      </c>
      <c r="BH401" s="154">
        <f>IF(N401="sníž. přenesená",J401,0)</f>
        <v>0</v>
      </c>
      <c r="BI401" s="154">
        <f>IF(N401="nulová",J401,0)</f>
        <v>0</v>
      </c>
      <c r="BJ401" s="18" t="s">
        <v>79</v>
      </c>
      <c r="BK401" s="154">
        <f>ROUND(I401*H401,2)</f>
        <v>0</v>
      </c>
      <c r="BL401" s="18" t="s">
        <v>129</v>
      </c>
      <c r="BM401" s="153" t="s">
        <v>513</v>
      </c>
    </row>
    <row r="402" spans="1:65" s="2" customFormat="1" ht="49.15" customHeight="1">
      <c r="A402" s="33"/>
      <c r="B402" s="140"/>
      <c r="C402" s="141" t="s">
        <v>514</v>
      </c>
      <c r="D402" s="141" t="s">
        <v>125</v>
      </c>
      <c r="E402" s="142" t="s">
        <v>515</v>
      </c>
      <c r="F402" s="143" t="s">
        <v>516</v>
      </c>
      <c r="G402" s="144" t="s">
        <v>128</v>
      </c>
      <c r="H402" s="145">
        <v>0</v>
      </c>
      <c r="I402" s="146"/>
      <c r="J402" s="147">
        <f>ROUND(I402*H402,2)</f>
        <v>0</v>
      </c>
      <c r="K402" s="148"/>
      <c r="L402" s="34"/>
      <c r="M402" s="149" t="s">
        <v>1</v>
      </c>
      <c r="N402" s="150" t="s">
        <v>39</v>
      </c>
      <c r="O402" s="59"/>
      <c r="P402" s="151">
        <f>O402*H402</f>
        <v>0</v>
      </c>
      <c r="Q402" s="151">
        <v>0</v>
      </c>
      <c r="R402" s="151">
        <f>Q402*H402</f>
        <v>0</v>
      </c>
      <c r="S402" s="151">
        <v>0</v>
      </c>
      <c r="T402" s="152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53" t="s">
        <v>129</v>
      </c>
      <c r="AT402" s="153" t="s">
        <v>125</v>
      </c>
      <c r="AU402" s="153" t="s">
        <v>81</v>
      </c>
      <c r="AY402" s="18" t="s">
        <v>123</v>
      </c>
      <c r="BE402" s="154">
        <f>IF(N402="základní",J402,0)</f>
        <v>0</v>
      </c>
      <c r="BF402" s="154">
        <f>IF(N402="snížená",J402,0)</f>
        <v>0</v>
      </c>
      <c r="BG402" s="154">
        <f>IF(N402="zákl. přenesená",J402,0)</f>
        <v>0</v>
      </c>
      <c r="BH402" s="154">
        <f>IF(N402="sníž. přenesená",J402,0)</f>
        <v>0</v>
      </c>
      <c r="BI402" s="154">
        <f>IF(N402="nulová",J402,0)</f>
        <v>0</v>
      </c>
      <c r="BJ402" s="18" t="s">
        <v>79</v>
      </c>
      <c r="BK402" s="154">
        <f>ROUND(I402*H402,2)</f>
        <v>0</v>
      </c>
      <c r="BL402" s="18" t="s">
        <v>129</v>
      </c>
      <c r="BM402" s="153" t="s">
        <v>517</v>
      </c>
    </row>
    <row r="403" spans="1:65" s="12" customFormat="1" ht="22.9" customHeight="1">
      <c r="B403" s="127"/>
      <c r="D403" s="128" t="s">
        <v>73</v>
      </c>
      <c r="E403" s="138" t="s">
        <v>518</v>
      </c>
      <c r="F403" s="138" t="s">
        <v>519</v>
      </c>
      <c r="I403" s="130"/>
      <c r="J403" s="139">
        <f>BK403</f>
        <v>0</v>
      </c>
      <c r="L403" s="127"/>
      <c r="M403" s="132"/>
      <c r="N403" s="133"/>
      <c r="O403" s="133"/>
      <c r="P403" s="134">
        <f>SUM(P404:P412)</f>
        <v>0</v>
      </c>
      <c r="Q403" s="133"/>
      <c r="R403" s="134">
        <f>SUM(R404:R412)</f>
        <v>0</v>
      </c>
      <c r="S403" s="133"/>
      <c r="T403" s="135">
        <f>SUM(T404:T412)</f>
        <v>306.03299999999996</v>
      </c>
      <c r="AR403" s="128" t="s">
        <v>79</v>
      </c>
      <c r="AT403" s="136" t="s">
        <v>73</v>
      </c>
      <c r="AU403" s="136" t="s">
        <v>79</v>
      </c>
      <c r="AY403" s="128" t="s">
        <v>123</v>
      </c>
      <c r="BK403" s="137">
        <f>SUM(BK404:BK412)</f>
        <v>0</v>
      </c>
    </row>
    <row r="404" spans="1:65" s="2" customFormat="1" ht="24.2" customHeight="1">
      <c r="A404" s="33"/>
      <c r="B404" s="140"/>
      <c r="C404" s="141" t="s">
        <v>520</v>
      </c>
      <c r="D404" s="141" t="s">
        <v>125</v>
      </c>
      <c r="E404" s="142" t="s">
        <v>521</v>
      </c>
      <c r="F404" s="143" t="s">
        <v>522</v>
      </c>
      <c r="G404" s="144" t="s">
        <v>218</v>
      </c>
      <c r="H404" s="145">
        <v>34</v>
      </c>
      <c r="I404" s="146"/>
      <c r="J404" s="147">
        <f>ROUND(I404*H404,2)</f>
        <v>0</v>
      </c>
      <c r="K404" s="148"/>
      <c r="L404" s="34"/>
      <c r="M404" s="149" t="s">
        <v>1</v>
      </c>
      <c r="N404" s="150" t="s">
        <v>39</v>
      </c>
      <c r="O404" s="59"/>
      <c r="P404" s="151">
        <f>O404*H404</f>
        <v>0</v>
      </c>
      <c r="Q404" s="151">
        <v>0</v>
      </c>
      <c r="R404" s="151">
        <f>Q404*H404</f>
        <v>0</v>
      </c>
      <c r="S404" s="151">
        <v>0.26</v>
      </c>
      <c r="T404" s="152">
        <f>S404*H404</f>
        <v>8.84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3" t="s">
        <v>129</v>
      </c>
      <c r="AT404" s="153" t="s">
        <v>125</v>
      </c>
      <c r="AU404" s="153" t="s">
        <v>81</v>
      </c>
      <c r="AY404" s="18" t="s">
        <v>123</v>
      </c>
      <c r="BE404" s="154">
        <f>IF(N404="základní",J404,0)</f>
        <v>0</v>
      </c>
      <c r="BF404" s="154">
        <f>IF(N404="snížená",J404,0)</f>
        <v>0</v>
      </c>
      <c r="BG404" s="154">
        <f>IF(N404="zákl. přenesená",J404,0)</f>
        <v>0</v>
      </c>
      <c r="BH404" s="154">
        <f>IF(N404="sníž. přenesená",J404,0)</f>
        <v>0</v>
      </c>
      <c r="BI404" s="154">
        <f>IF(N404="nulová",J404,0)</f>
        <v>0</v>
      </c>
      <c r="BJ404" s="18" t="s">
        <v>79</v>
      </c>
      <c r="BK404" s="154">
        <f>ROUND(I404*H404,2)</f>
        <v>0</v>
      </c>
      <c r="BL404" s="18" t="s">
        <v>129</v>
      </c>
      <c r="BM404" s="153" t="s">
        <v>523</v>
      </c>
    </row>
    <row r="405" spans="1:65" s="2" customFormat="1" ht="24.2" customHeight="1">
      <c r="A405" s="33"/>
      <c r="B405" s="140"/>
      <c r="C405" s="141" t="s">
        <v>524</v>
      </c>
      <c r="D405" s="141" t="s">
        <v>125</v>
      </c>
      <c r="E405" s="142" t="s">
        <v>525</v>
      </c>
      <c r="F405" s="143" t="s">
        <v>526</v>
      </c>
      <c r="G405" s="144" t="s">
        <v>218</v>
      </c>
      <c r="H405" s="145">
        <v>454</v>
      </c>
      <c r="I405" s="146"/>
      <c r="J405" s="147">
        <f>ROUND(I405*H405,2)</f>
        <v>0</v>
      </c>
      <c r="K405" s="148"/>
      <c r="L405" s="34"/>
      <c r="M405" s="149" t="s">
        <v>1</v>
      </c>
      <c r="N405" s="150" t="s">
        <v>39</v>
      </c>
      <c r="O405" s="59"/>
      <c r="P405" s="151">
        <f>O405*H405</f>
        <v>0</v>
      </c>
      <c r="Q405" s="151">
        <v>0</v>
      </c>
      <c r="R405" s="151">
        <f>Q405*H405</f>
        <v>0</v>
      </c>
      <c r="S405" s="151">
        <v>0.44</v>
      </c>
      <c r="T405" s="152">
        <f>S405*H405</f>
        <v>199.76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53" t="s">
        <v>129</v>
      </c>
      <c r="AT405" s="153" t="s">
        <v>125</v>
      </c>
      <c r="AU405" s="153" t="s">
        <v>81</v>
      </c>
      <c r="AY405" s="18" t="s">
        <v>123</v>
      </c>
      <c r="BE405" s="154">
        <f>IF(N405="základní",J405,0)</f>
        <v>0</v>
      </c>
      <c r="BF405" s="154">
        <f>IF(N405="snížená",J405,0)</f>
        <v>0</v>
      </c>
      <c r="BG405" s="154">
        <f>IF(N405="zákl. přenesená",J405,0)</f>
        <v>0</v>
      </c>
      <c r="BH405" s="154">
        <f>IF(N405="sníž. přenesená",J405,0)</f>
        <v>0</v>
      </c>
      <c r="BI405" s="154">
        <f>IF(N405="nulová",J405,0)</f>
        <v>0</v>
      </c>
      <c r="BJ405" s="18" t="s">
        <v>79</v>
      </c>
      <c r="BK405" s="154">
        <f>ROUND(I405*H405,2)</f>
        <v>0</v>
      </c>
      <c r="BL405" s="18" t="s">
        <v>129</v>
      </c>
      <c r="BM405" s="153" t="s">
        <v>527</v>
      </c>
    </row>
    <row r="406" spans="1:65" s="2" customFormat="1" ht="24.2" customHeight="1">
      <c r="A406" s="33"/>
      <c r="B406" s="140"/>
      <c r="C406" s="141" t="s">
        <v>528</v>
      </c>
      <c r="D406" s="141" t="s">
        <v>125</v>
      </c>
      <c r="E406" s="142" t="s">
        <v>529</v>
      </c>
      <c r="F406" s="143" t="s">
        <v>530</v>
      </c>
      <c r="G406" s="144" t="s">
        <v>218</v>
      </c>
      <c r="H406" s="145">
        <v>110</v>
      </c>
      <c r="I406" s="146"/>
      <c r="J406" s="147">
        <f>ROUND(I406*H406,2)</f>
        <v>0</v>
      </c>
      <c r="K406" s="148"/>
      <c r="L406" s="34"/>
      <c r="M406" s="149" t="s">
        <v>1</v>
      </c>
      <c r="N406" s="150" t="s">
        <v>39</v>
      </c>
      <c r="O406" s="59"/>
      <c r="P406" s="151">
        <f>O406*H406</f>
        <v>0</v>
      </c>
      <c r="Q406" s="151">
        <v>0</v>
      </c>
      <c r="R406" s="151">
        <f>Q406*H406</f>
        <v>0</v>
      </c>
      <c r="S406" s="151">
        <v>0.22</v>
      </c>
      <c r="T406" s="152">
        <f>S406*H406</f>
        <v>24.2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53" t="s">
        <v>129</v>
      </c>
      <c r="AT406" s="153" t="s">
        <v>125</v>
      </c>
      <c r="AU406" s="153" t="s">
        <v>81</v>
      </c>
      <c r="AY406" s="18" t="s">
        <v>123</v>
      </c>
      <c r="BE406" s="154">
        <f>IF(N406="základní",J406,0)</f>
        <v>0</v>
      </c>
      <c r="BF406" s="154">
        <f>IF(N406="snížená",J406,0)</f>
        <v>0</v>
      </c>
      <c r="BG406" s="154">
        <f>IF(N406="zákl. přenesená",J406,0)</f>
        <v>0</v>
      </c>
      <c r="BH406" s="154">
        <f>IF(N406="sníž. přenesená",J406,0)</f>
        <v>0</v>
      </c>
      <c r="BI406" s="154">
        <f>IF(N406="nulová",J406,0)</f>
        <v>0</v>
      </c>
      <c r="BJ406" s="18" t="s">
        <v>79</v>
      </c>
      <c r="BK406" s="154">
        <f>ROUND(I406*H406,2)</f>
        <v>0</v>
      </c>
      <c r="BL406" s="18" t="s">
        <v>129</v>
      </c>
      <c r="BM406" s="153" t="s">
        <v>531</v>
      </c>
    </row>
    <row r="407" spans="1:65" s="2" customFormat="1" ht="33" customHeight="1">
      <c r="A407" s="33"/>
      <c r="B407" s="140"/>
      <c r="C407" s="141" t="s">
        <v>532</v>
      </c>
      <c r="D407" s="141" t="s">
        <v>125</v>
      </c>
      <c r="E407" s="142" t="s">
        <v>533</v>
      </c>
      <c r="F407" s="143" t="s">
        <v>534</v>
      </c>
      <c r="G407" s="144" t="s">
        <v>218</v>
      </c>
      <c r="H407" s="145">
        <v>174</v>
      </c>
      <c r="I407" s="146"/>
      <c r="J407" s="147">
        <f>ROUND(I407*H407,2)</f>
        <v>0</v>
      </c>
      <c r="K407" s="148"/>
      <c r="L407" s="34"/>
      <c r="M407" s="149" t="s">
        <v>1</v>
      </c>
      <c r="N407" s="150" t="s">
        <v>39</v>
      </c>
      <c r="O407" s="59"/>
      <c r="P407" s="151">
        <f>O407*H407</f>
        <v>0</v>
      </c>
      <c r="Q407" s="151">
        <v>0</v>
      </c>
      <c r="R407" s="151">
        <f>Q407*H407</f>
        <v>0</v>
      </c>
      <c r="S407" s="151">
        <v>0.41699999999999998</v>
      </c>
      <c r="T407" s="152">
        <f>S407*H407</f>
        <v>72.557999999999993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53" t="s">
        <v>129</v>
      </c>
      <c r="AT407" s="153" t="s">
        <v>125</v>
      </c>
      <c r="AU407" s="153" t="s">
        <v>81</v>
      </c>
      <c r="AY407" s="18" t="s">
        <v>123</v>
      </c>
      <c r="BE407" s="154">
        <f>IF(N407="základní",J407,0)</f>
        <v>0</v>
      </c>
      <c r="BF407" s="154">
        <f>IF(N407="snížená",J407,0)</f>
        <v>0</v>
      </c>
      <c r="BG407" s="154">
        <f>IF(N407="zákl. přenesená",J407,0)</f>
        <v>0</v>
      </c>
      <c r="BH407" s="154">
        <f>IF(N407="sníž. přenesená",J407,0)</f>
        <v>0</v>
      </c>
      <c r="BI407" s="154">
        <f>IF(N407="nulová",J407,0)</f>
        <v>0</v>
      </c>
      <c r="BJ407" s="18" t="s">
        <v>79</v>
      </c>
      <c r="BK407" s="154">
        <f>ROUND(I407*H407,2)</f>
        <v>0</v>
      </c>
      <c r="BL407" s="18" t="s">
        <v>129</v>
      </c>
      <c r="BM407" s="153" t="s">
        <v>535</v>
      </c>
    </row>
    <row r="408" spans="1:65" s="2" customFormat="1" ht="24.2" customHeight="1">
      <c r="A408" s="33"/>
      <c r="B408" s="140"/>
      <c r="C408" s="141" t="s">
        <v>536</v>
      </c>
      <c r="D408" s="141" t="s">
        <v>125</v>
      </c>
      <c r="E408" s="142" t="s">
        <v>537</v>
      </c>
      <c r="F408" s="143" t="s">
        <v>538</v>
      </c>
      <c r="G408" s="144" t="s">
        <v>133</v>
      </c>
      <c r="H408" s="145">
        <v>0.27</v>
      </c>
      <c r="I408" s="146"/>
      <c r="J408" s="147">
        <f>ROUND(I408*H408,2)</f>
        <v>0</v>
      </c>
      <c r="K408" s="148"/>
      <c r="L408" s="34"/>
      <c r="M408" s="149" t="s">
        <v>1</v>
      </c>
      <c r="N408" s="150" t="s">
        <v>39</v>
      </c>
      <c r="O408" s="59"/>
      <c r="P408" s="151">
        <f>O408*H408</f>
        <v>0</v>
      </c>
      <c r="Q408" s="151">
        <v>0</v>
      </c>
      <c r="R408" s="151">
        <f>Q408*H408</f>
        <v>0</v>
      </c>
      <c r="S408" s="151">
        <v>2.5</v>
      </c>
      <c r="T408" s="152">
        <f>S408*H408</f>
        <v>0.67500000000000004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53" t="s">
        <v>129</v>
      </c>
      <c r="AT408" s="153" t="s">
        <v>125</v>
      </c>
      <c r="AU408" s="153" t="s">
        <v>81</v>
      </c>
      <c r="AY408" s="18" t="s">
        <v>123</v>
      </c>
      <c r="BE408" s="154">
        <f>IF(N408="základní",J408,0)</f>
        <v>0</v>
      </c>
      <c r="BF408" s="154">
        <f>IF(N408="snížená",J408,0)</f>
        <v>0</v>
      </c>
      <c r="BG408" s="154">
        <f>IF(N408="zákl. přenesená",J408,0)</f>
        <v>0</v>
      </c>
      <c r="BH408" s="154">
        <f>IF(N408="sníž. přenesená",J408,0)</f>
        <v>0</v>
      </c>
      <c r="BI408" s="154">
        <f>IF(N408="nulová",J408,0)</f>
        <v>0</v>
      </c>
      <c r="BJ408" s="18" t="s">
        <v>79</v>
      </c>
      <c r="BK408" s="154">
        <f>ROUND(I408*H408,2)</f>
        <v>0</v>
      </c>
      <c r="BL408" s="18" t="s">
        <v>129</v>
      </c>
      <c r="BM408" s="153" t="s">
        <v>539</v>
      </c>
    </row>
    <row r="409" spans="1:65" s="13" customFormat="1">
      <c r="B409" s="155"/>
      <c r="D409" s="156" t="s">
        <v>135</v>
      </c>
      <c r="E409" s="157" t="s">
        <v>1</v>
      </c>
      <c r="F409" s="158" t="s">
        <v>540</v>
      </c>
      <c r="H409" s="157" t="s">
        <v>1</v>
      </c>
      <c r="I409" s="159"/>
      <c r="L409" s="155"/>
      <c r="M409" s="160"/>
      <c r="N409" s="161"/>
      <c r="O409" s="161"/>
      <c r="P409" s="161"/>
      <c r="Q409" s="161"/>
      <c r="R409" s="161"/>
      <c r="S409" s="161"/>
      <c r="T409" s="162"/>
      <c r="AT409" s="157" t="s">
        <v>135</v>
      </c>
      <c r="AU409" s="157" t="s">
        <v>81</v>
      </c>
      <c r="AV409" s="13" t="s">
        <v>79</v>
      </c>
      <c r="AW409" s="13" t="s">
        <v>31</v>
      </c>
      <c r="AX409" s="13" t="s">
        <v>74</v>
      </c>
      <c r="AY409" s="157" t="s">
        <v>123</v>
      </c>
    </row>
    <row r="410" spans="1:65" s="14" customFormat="1">
      <c r="B410" s="163"/>
      <c r="D410" s="156" t="s">
        <v>135</v>
      </c>
      <c r="E410" s="164" t="s">
        <v>1</v>
      </c>
      <c r="F410" s="165" t="s">
        <v>541</v>
      </c>
      <c r="H410" s="166">
        <v>0.27</v>
      </c>
      <c r="I410" s="167"/>
      <c r="L410" s="163"/>
      <c r="M410" s="168"/>
      <c r="N410" s="169"/>
      <c r="O410" s="169"/>
      <c r="P410" s="169"/>
      <c r="Q410" s="169"/>
      <c r="R410" s="169"/>
      <c r="S410" s="169"/>
      <c r="T410" s="170"/>
      <c r="AT410" s="164" t="s">
        <v>135</v>
      </c>
      <c r="AU410" s="164" t="s">
        <v>81</v>
      </c>
      <c r="AV410" s="14" t="s">
        <v>81</v>
      </c>
      <c r="AW410" s="14" t="s">
        <v>31</v>
      </c>
      <c r="AX410" s="14" t="s">
        <v>74</v>
      </c>
      <c r="AY410" s="164" t="s">
        <v>123</v>
      </c>
    </row>
    <row r="411" spans="1:65" s="16" customFormat="1">
      <c r="B411" s="179"/>
      <c r="D411" s="156" t="s">
        <v>135</v>
      </c>
      <c r="E411" s="180" t="s">
        <v>1</v>
      </c>
      <c r="F411" s="181" t="s">
        <v>146</v>
      </c>
      <c r="H411" s="182">
        <v>0.27</v>
      </c>
      <c r="I411" s="183"/>
      <c r="L411" s="179"/>
      <c r="M411" s="184"/>
      <c r="N411" s="185"/>
      <c r="O411" s="185"/>
      <c r="P411" s="185"/>
      <c r="Q411" s="185"/>
      <c r="R411" s="185"/>
      <c r="S411" s="185"/>
      <c r="T411" s="186"/>
      <c r="AT411" s="180" t="s">
        <v>135</v>
      </c>
      <c r="AU411" s="180" t="s">
        <v>81</v>
      </c>
      <c r="AV411" s="16" t="s">
        <v>129</v>
      </c>
      <c r="AW411" s="16" t="s">
        <v>31</v>
      </c>
      <c r="AX411" s="16" t="s">
        <v>79</v>
      </c>
      <c r="AY411" s="180" t="s">
        <v>123</v>
      </c>
    </row>
    <row r="412" spans="1:65" s="2" customFormat="1" ht="21.75" customHeight="1">
      <c r="A412" s="33"/>
      <c r="B412" s="140"/>
      <c r="C412" s="141" t="s">
        <v>542</v>
      </c>
      <c r="D412" s="141" t="s">
        <v>125</v>
      </c>
      <c r="E412" s="142" t="s">
        <v>543</v>
      </c>
      <c r="F412" s="143" t="s">
        <v>544</v>
      </c>
      <c r="G412" s="144" t="s">
        <v>128</v>
      </c>
      <c r="H412" s="145">
        <v>0</v>
      </c>
      <c r="I412" s="146"/>
      <c r="J412" s="147">
        <f>ROUND(I412*H412,2)</f>
        <v>0</v>
      </c>
      <c r="K412" s="148"/>
      <c r="L412" s="34"/>
      <c r="M412" s="149" t="s">
        <v>1</v>
      </c>
      <c r="N412" s="150" t="s">
        <v>39</v>
      </c>
      <c r="O412" s="59"/>
      <c r="P412" s="151">
        <f>O412*H412</f>
        <v>0</v>
      </c>
      <c r="Q412" s="151">
        <v>0</v>
      </c>
      <c r="R412" s="151">
        <f>Q412*H412</f>
        <v>0</v>
      </c>
      <c r="S412" s="151">
        <v>0</v>
      </c>
      <c r="T412" s="152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53" t="s">
        <v>129</v>
      </c>
      <c r="AT412" s="153" t="s">
        <v>125</v>
      </c>
      <c r="AU412" s="153" t="s">
        <v>81</v>
      </c>
      <c r="AY412" s="18" t="s">
        <v>123</v>
      </c>
      <c r="BE412" s="154">
        <f>IF(N412="základní",J412,0)</f>
        <v>0</v>
      </c>
      <c r="BF412" s="154">
        <f>IF(N412="snížená",J412,0)</f>
        <v>0</v>
      </c>
      <c r="BG412" s="154">
        <f>IF(N412="zákl. přenesená",J412,0)</f>
        <v>0</v>
      </c>
      <c r="BH412" s="154">
        <f>IF(N412="sníž. přenesená",J412,0)</f>
        <v>0</v>
      </c>
      <c r="BI412" s="154">
        <f>IF(N412="nulová",J412,0)</f>
        <v>0</v>
      </c>
      <c r="BJ412" s="18" t="s">
        <v>79</v>
      </c>
      <c r="BK412" s="154">
        <f>ROUND(I412*H412,2)</f>
        <v>0</v>
      </c>
      <c r="BL412" s="18" t="s">
        <v>129</v>
      </c>
      <c r="BM412" s="153" t="s">
        <v>545</v>
      </c>
    </row>
    <row r="413" spans="1:65" s="12" customFormat="1" ht="22.9" customHeight="1">
      <c r="B413" s="127"/>
      <c r="D413" s="128" t="s">
        <v>73</v>
      </c>
      <c r="E413" s="138" t="s">
        <v>546</v>
      </c>
      <c r="F413" s="138" t="s">
        <v>547</v>
      </c>
      <c r="I413" s="130"/>
      <c r="J413" s="139">
        <f>BK413</f>
        <v>0</v>
      </c>
      <c r="L413" s="127"/>
      <c r="M413" s="132"/>
      <c r="N413" s="133"/>
      <c r="O413" s="133"/>
      <c r="P413" s="134">
        <f>SUM(P414:P426)</f>
        <v>0</v>
      </c>
      <c r="Q413" s="133"/>
      <c r="R413" s="134">
        <f>SUM(R414:R426)</f>
        <v>0</v>
      </c>
      <c r="S413" s="133"/>
      <c r="T413" s="135">
        <f>SUM(T414:T426)</f>
        <v>0</v>
      </c>
      <c r="AR413" s="128" t="s">
        <v>79</v>
      </c>
      <c r="AT413" s="136" t="s">
        <v>73</v>
      </c>
      <c r="AU413" s="136" t="s">
        <v>79</v>
      </c>
      <c r="AY413" s="128" t="s">
        <v>123</v>
      </c>
      <c r="BK413" s="137">
        <f>SUM(BK414:BK426)</f>
        <v>0</v>
      </c>
    </row>
    <row r="414" spans="1:65" s="2" customFormat="1" ht="21.75" customHeight="1">
      <c r="A414" s="33"/>
      <c r="B414" s="140"/>
      <c r="C414" s="141" t="s">
        <v>548</v>
      </c>
      <c r="D414" s="141" t="s">
        <v>125</v>
      </c>
      <c r="E414" s="142" t="s">
        <v>549</v>
      </c>
      <c r="F414" s="143" t="s">
        <v>550</v>
      </c>
      <c r="G414" s="144" t="s">
        <v>199</v>
      </c>
      <c r="H414" s="145">
        <v>199.76</v>
      </c>
      <c r="I414" s="146"/>
      <c r="J414" s="147">
        <f>ROUND(I414*H414,2)</f>
        <v>0</v>
      </c>
      <c r="K414" s="148"/>
      <c r="L414" s="34"/>
      <c r="M414" s="149" t="s">
        <v>1</v>
      </c>
      <c r="N414" s="150" t="s">
        <v>39</v>
      </c>
      <c r="O414" s="59"/>
      <c r="P414" s="151">
        <f>O414*H414</f>
        <v>0</v>
      </c>
      <c r="Q414" s="151">
        <v>0</v>
      </c>
      <c r="R414" s="151">
        <f>Q414*H414</f>
        <v>0</v>
      </c>
      <c r="S414" s="151">
        <v>0</v>
      </c>
      <c r="T414" s="152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53" t="s">
        <v>129</v>
      </c>
      <c r="AT414" s="153" t="s">
        <v>125</v>
      </c>
      <c r="AU414" s="153" t="s">
        <v>81</v>
      </c>
      <c r="AY414" s="18" t="s">
        <v>123</v>
      </c>
      <c r="BE414" s="154">
        <f>IF(N414="základní",J414,0)</f>
        <v>0</v>
      </c>
      <c r="BF414" s="154">
        <f>IF(N414="snížená",J414,0)</f>
        <v>0</v>
      </c>
      <c r="BG414" s="154">
        <f>IF(N414="zákl. přenesená",J414,0)</f>
        <v>0</v>
      </c>
      <c r="BH414" s="154">
        <f>IF(N414="sníž. přenesená",J414,0)</f>
        <v>0</v>
      </c>
      <c r="BI414" s="154">
        <f>IF(N414="nulová",J414,0)</f>
        <v>0</v>
      </c>
      <c r="BJ414" s="18" t="s">
        <v>79</v>
      </c>
      <c r="BK414" s="154">
        <f>ROUND(I414*H414,2)</f>
        <v>0</v>
      </c>
      <c r="BL414" s="18" t="s">
        <v>129</v>
      </c>
      <c r="BM414" s="153" t="s">
        <v>551</v>
      </c>
    </row>
    <row r="415" spans="1:65" s="2" customFormat="1" ht="24.2" customHeight="1">
      <c r="A415" s="33"/>
      <c r="B415" s="140"/>
      <c r="C415" s="141" t="s">
        <v>552</v>
      </c>
      <c r="D415" s="141" t="s">
        <v>125</v>
      </c>
      <c r="E415" s="142" t="s">
        <v>553</v>
      </c>
      <c r="F415" s="143" t="s">
        <v>554</v>
      </c>
      <c r="G415" s="144" t="s">
        <v>199</v>
      </c>
      <c r="H415" s="145">
        <v>2796.64</v>
      </c>
      <c r="I415" s="146"/>
      <c r="J415" s="147">
        <f>ROUND(I415*H415,2)</f>
        <v>0</v>
      </c>
      <c r="K415" s="148"/>
      <c r="L415" s="34"/>
      <c r="M415" s="149" t="s">
        <v>1</v>
      </c>
      <c r="N415" s="150" t="s">
        <v>39</v>
      </c>
      <c r="O415" s="59"/>
      <c r="P415" s="151">
        <f>O415*H415</f>
        <v>0</v>
      </c>
      <c r="Q415" s="151">
        <v>0</v>
      </c>
      <c r="R415" s="151">
        <f>Q415*H415</f>
        <v>0</v>
      </c>
      <c r="S415" s="151">
        <v>0</v>
      </c>
      <c r="T415" s="152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53" t="s">
        <v>129</v>
      </c>
      <c r="AT415" s="153" t="s">
        <v>125</v>
      </c>
      <c r="AU415" s="153" t="s">
        <v>81</v>
      </c>
      <c r="AY415" s="18" t="s">
        <v>123</v>
      </c>
      <c r="BE415" s="154">
        <f>IF(N415="základní",J415,0)</f>
        <v>0</v>
      </c>
      <c r="BF415" s="154">
        <f>IF(N415="snížená",J415,0)</f>
        <v>0</v>
      </c>
      <c r="BG415" s="154">
        <f>IF(N415="zákl. přenesená",J415,0)</f>
        <v>0</v>
      </c>
      <c r="BH415" s="154">
        <f>IF(N415="sníž. přenesená",J415,0)</f>
        <v>0</v>
      </c>
      <c r="BI415" s="154">
        <f>IF(N415="nulová",J415,0)</f>
        <v>0</v>
      </c>
      <c r="BJ415" s="18" t="s">
        <v>79</v>
      </c>
      <c r="BK415" s="154">
        <f>ROUND(I415*H415,2)</f>
        <v>0</v>
      </c>
      <c r="BL415" s="18" t="s">
        <v>129</v>
      </c>
      <c r="BM415" s="153" t="s">
        <v>555</v>
      </c>
    </row>
    <row r="416" spans="1:65" s="14" customFormat="1">
      <c r="B416" s="163"/>
      <c r="D416" s="156" t="s">
        <v>135</v>
      </c>
      <c r="E416" s="164" t="s">
        <v>1</v>
      </c>
      <c r="F416" s="165" t="s">
        <v>556</v>
      </c>
      <c r="H416" s="166">
        <v>2796.64</v>
      </c>
      <c r="I416" s="167"/>
      <c r="L416" s="163"/>
      <c r="M416" s="168"/>
      <c r="N416" s="169"/>
      <c r="O416" s="169"/>
      <c r="P416" s="169"/>
      <c r="Q416" s="169"/>
      <c r="R416" s="169"/>
      <c r="S416" s="169"/>
      <c r="T416" s="170"/>
      <c r="AT416" s="164" t="s">
        <v>135</v>
      </c>
      <c r="AU416" s="164" t="s">
        <v>81</v>
      </c>
      <c r="AV416" s="14" t="s">
        <v>81</v>
      </c>
      <c r="AW416" s="14" t="s">
        <v>31</v>
      </c>
      <c r="AX416" s="14" t="s">
        <v>74</v>
      </c>
      <c r="AY416" s="164" t="s">
        <v>123</v>
      </c>
    </row>
    <row r="417" spans="1:65" s="16" customFormat="1">
      <c r="B417" s="179"/>
      <c r="D417" s="156" t="s">
        <v>135</v>
      </c>
      <c r="E417" s="180" t="s">
        <v>1</v>
      </c>
      <c r="F417" s="181" t="s">
        <v>146</v>
      </c>
      <c r="H417" s="182">
        <v>2796.64</v>
      </c>
      <c r="I417" s="183"/>
      <c r="L417" s="179"/>
      <c r="M417" s="184"/>
      <c r="N417" s="185"/>
      <c r="O417" s="185"/>
      <c r="P417" s="185"/>
      <c r="Q417" s="185"/>
      <c r="R417" s="185"/>
      <c r="S417" s="185"/>
      <c r="T417" s="186"/>
      <c r="AT417" s="180" t="s">
        <v>135</v>
      </c>
      <c r="AU417" s="180" t="s">
        <v>81</v>
      </c>
      <c r="AV417" s="16" t="s">
        <v>129</v>
      </c>
      <c r="AW417" s="16" t="s">
        <v>31</v>
      </c>
      <c r="AX417" s="16" t="s">
        <v>79</v>
      </c>
      <c r="AY417" s="180" t="s">
        <v>123</v>
      </c>
    </row>
    <row r="418" spans="1:65" s="2" customFormat="1" ht="21.75" customHeight="1">
      <c r="A418" s="33"/>
      <c r="B418" s="140"/>
      <c r="C418" s="141" t="s">
        <v>557</v>
      </c>
      <c r="D418" s="141" t="s">
        <v>125</v>
      </c>
      <c r="E418" s="142" t="s">
        <v>558</v>
      </c>
      <c r="F418" s="143" t="s">
        <v>559</v>
      </c>
      <c r="G418" s="144" t="s">
        <v>199</v>
      </c>
      <c r="H418" s="145">
        <v>106.271</v>
      </c>
      <c r="I418" s="146"/>
      <c r="J418" s="147">
        <f>ROUND(I418*H418,2)</f>
        <v>0</v>
      </c>
      <c r="K418" s="148"/>
      <c r="L418" s="34"/>
      <c r="M418" s="149" t="s">
        <v>1</v>
      </c>
      <c r="N418" s="150" t="s">
        <v>39</v>
      </c>
      <c r="O418" s="59"/>
      <c r="P418" s="151">
        <f>O418*H418</f>
        <v>0</v>
      </c>
      <c r="Q418" s="151">
        <v>0</v>
      </c>
      <c r="R418" s="151">
        <f>Q418*H418</f>
        <v>0</v>
      </c>
      <c r="S418" s="151">
        <v>0</v>
      </c>
      <c r="T418" s="152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53" t="s">
        <v>129</v>
      </c>
      <c r="AT418" s="153" t="s">
        <v>125</v>
      </c>
      <c r="AU418" s="153" t="s">
        <v>81</v>
      </c>
      <c r="AY418" s="18" t="s">
        <v>123</v>
      </c>
      <c r="BE418" s="154">
        <f>IF(N418="základní",J418,0)</f>
        <v>0</v>
      </c>
      <c r="BF418" s="154">
        <f>IF(N418="snížená",J418,0)</f>
        <v>0</v>
      </c>
      <c r="BG418" s="154">
        <f>IF(N418="zákl. přenesená",J418,0)</f>
        <v>0</v>
      </c>
      <c r="BH418" s="154">
        <f>IF(N418="sníž. přenesená",J418,0)</f>
        <v>0</v>
      </c>
      <c r="BI418" s="154">
        <f>IF(N418="nulová",J418,0)</f>
        <v>0</v>
      </c>
      <c r="BJ418" s="18" t="s">
        <v>79</v>
      </c>
      <c r="BK418" s="154">
        <f>ROUND(I418*H418,2)</f>
        <v>0</v>
      </c>
      <c r="BL418" s="18" t="s">
        <v>129</v>
      </c>
      <c r="BM418" s="153" t="s">
        <v>560</v>
      </c>
    </row>
    <row r="419" spans="1:65" s="14" customFormat="1">
      <c r="B419" s="163"/>
      <c r="D419" s="156" t="s">
        <v>135</v>
      </c>
      <c r="E419" s="164" t="s">
        <v>1</v>
      </c>
      <c r="F419" s="165" t="s">
        <v>561</v>
      </c>
      <c r="H419" s="166">
        <v>106.271</v>
      </c>
      <c r="I419" s="167"/>
      <c r="L419" s="163"/>
      <c r="M419" s="168"/>
      <c r="N419" s="169"/>
      <c r="O419" s="169"/>
      <c r="P419" s="169"/>
      <c r="Q419" s="169"/>
      <c r="R419" s="169"/>
      <c r="S419" s="169"/>
      <c r="T419" s="170"/>
      <c r="AT419" s="164" t="s">
        <v>135</v>
      </c>
      <c r="AU419" s="164" t="s">
        <v>81</v>
      </c>
      <c r="AV419" s="14" t="s">
        <v>81</v>
      </c>
      <c r="AW419" s="14" t="s">
        <v>31</v>
      </c>
      <c r="AX419" s="14" t="s">
        <v>74</v>
      </c>
      <c r="AY419" s="164" t="s">
        <v>123</v>
      </c>
    </row>
    <row r="420" spans="1:65" s="16" customFormat="1">
      <c r="B420" s="179"/>
      <c r="D420" s="156" t="s">
        <v>135</v>
      </c>
      <c r="E420" s="180" t="s">
        <v>1</v>
      </c>
      <c r="F420" s="181" t="s">
        <v>146</v>
      </c>
      <c r="H420" s="182">
        <v>106.271</v>
      </c>
      <c r="I420" s="183"/>
      <c r="L420" s="179"/>
      <c r="M420" s="184"/>
      <c r="N420" s="185"/>
      <c r="O420" s="185"/>
      <c r="P420" s="185"/>
      <c r="Q420" s="185"/>
      <c r="R420" s="185"/>
      <c r="S420" s="185"/>
      <c r="T420" s="186"/>
      <c r="AT420" s="180" t="s">
        <v>135</v>
      </c>
      <c r="AU420" s="180" t="s">
        <v>81</v>
      </c>
      <c r="AV420" s="16" t="s">
        <v>129</v>
      </c>
      <c r="AW420" s="16" t="s">
        <v>31</v>
      </c>
      <c r="AX420" s="16" t="s">
        <v>79</v>
      </c>
      <c r="AY420" s="180" t="s">
        <v>123</v>
      </c>
    </row>
    <row r="421" spans="1:65" s="2" customFormat="1" ht="24.2" customHeight="1">
      <c r="A421" s="33"/>
      <c r="B421" s="140"/>
      <c r="C421" s="141" t="s">
        <v>562</v>
      </c>
      <c r="D421" s="141" t="s">
        <v>125</v>
      </c>
      <c r="E421" s="142" t="s">
        <v>563</v>
      </c>
      <c r="F421" s="143" t="s">
        <v>564</v>
      </c>
      <c r="G421" s="144" t="s">
        <v>199</v>
      </c>
      <c r="H421" s="145">
        <v>1487.7940000000001</v>
      </c>
      <c r="I421" s="146"/>
      <c r="J421" s="147">
        <f>ROUND(I421*H421,2)</f>
        <v>0</v>
      </c>
      <c r="K421" s="148"/>
      <c r="L421" s="34"/>
      <c r="M421" s="149" t="s">
        <v>1</v>
      </c>
      <c r="N421" s="150" t="s">
        <v>39</v>
      </c>
      <c r="O421" s="59"/>
      <c r="P421" s="151">
        <f>O421*H421</f>
        <v>0</v>
      </c>
      <c r="Q421" s="151">
        <v>0</v>
      </c>
      <c r="R421" s="151">
        <f>Q421*H421</f>
        <v>0</v>
      </c>
      <c r="S421" s="151">
        <v>0</v>
      </c>
      <c r="T421" s="152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53" t="s">
        <v>129</v>
      </c>
      <c r="AT421" s="153" t="s">
        <v>125</v>
      </c>
      <c r="AU421" s="153" t="s">
        <v>81</v>
      </c>
      <c r="AY421" s="18" t="s">
        <v>123</v>
      </c>
      <c r="BE421" s="154">
        <f>IF(N421="základní",J421,0)</f>
        <v>0</v>
      </c>
      <c r="BF421" s="154">
        <f>IF(N421="snížená",J421,0)</f>
        <v>0</v>
      </c>
      <c r="BG421" s="154">
        <f>IF(N421="zákl. přenesená",J421,0)</f>
        <v>0</v>
      </c>
      <c r="BH421" s="154">
        <f>IF(N421="sníž. přenesená",J421,0)</f>
        <v>0</v>
      </c>
      <c r="BI421" s="154">
        <f>IF(N421="nulová",J421,0)</f>
        <v>0</v>
      </c>
      <c r="BJ421" s="18" t="s">
        <v>79</v>
      </c>
      <c r="BK421" s="154">
        <f>ROUND(I421*H421,2)</f>
        <v>0</v>
      </c>
      <c r="BL421" s="18" t="s">
        <v>129</v>
      </c>
      <c r="BM421" s="153" t="s">
        <v>565</v>
      </c>
    </row>
    <row r="422" spans="1:65" s="14" customFormat="1">
      <c r="B422" s="163"/>
      <c r="D422" s="156" t="s">
        <v>135</v>
      </c>
      <c r="E422" s="164" t="s">
        <v>1</v>
      </c>
      <c r="F422" s="165" t="s">
        <v>566</v>
      </c>
      <c r="H422" s="166">
        <v>1487.7940000000001</v>
      </c>
      <c r="I422" s="167"/>
      <c r="L422" s="163"/>
      <c r="M422" s="168"/>
      <c r="N422" s="169"/>
      <c r="O422" s="169"/>
      <c r="P422" s="169"/>
      <c r="Q422" s="169"/>
      <c r="R422" s="169"/>
      <c r="S422" s="169"/>
      <c r="T422" s="170"/>
      <c r="AT422" s="164" t="s">
        <v>135</v>
      </c>
      <c r="AU422" s="164" t="s">
        <v>81</v>
      </c>
      <c r="AV422" s="14" t="s">
        <v>81</v>
      </c>
      <c r="AW422" s="14" t="s">
        <v>31</v>
      </c>
      <c r="AX422" s="14" t="s">
        <v>74</v>
      </c>
      <c r="AY422" s="164" t="s">
        <v>123</v>
      </c>
    </row>
    <row r="423" spans="1:65" s="16" customFormat="1">
      <c r="B423" s="179"/>
      <c r="D423" s="156" t="s">
        <v>135</v>
      </c>
      <c r="E423" s="180" t="s">
        <v>1</v>
      </c>
      <c r="F423" s="181" t="s">
        <v>146</v>
      </c>
      <c r="H423" s="182">
        <v>1487.7940000000001</v>
      </c>
      <c r="I423" s="183"/>
      <c r="L423" s="179"/>
      <c r="M423" s="184"/>
      <c r="N423" s="185"/>
      <c r="O423" s="185"/>
      <c r="P423" s="185"/>
      <c r="Q423" s="185"/>
      <c r="R423" s="185"/>
      <c r="S423" s="185"/>
      <c r="T423" s="186"/>
      <c r="AT423" s="180" t="s">
        <v>135</v>
      </c>
      <c r="AU423" s="180" t="s">
        <v>81</v>
      </c>
      <c r="AV423" s="16" t="s">
        <v>129</v>
      </c>
      <c r="AW423" s="16" t="s">
        <v>31</v>
      </c>
      <c r="AX423" s="16" t="s">
        <v>79</v>
      </c>
      <c r="AY423" s="180" t="s">
        <v>123</v>
      </c>
    </row>
    <row r="424" spans="1:65" s="2" customFormat="1" ht="37.9" customHeight="1">
      <c r="A424" s="33"/>
      <c r="B424" s="140"/>
      <c r="C424" s="141" t="s">
        <v>567</v>
      </c>
      <c r="D424" s="141" t="s">
        <v>125</v>
      </c>
      <c r="E424" s="142" t="s">
        <v>568</v>
      </c>
      <c r="F424" s="143" t="s">
        <v>569</v>
      </c>
      <c r="G424" s="144" t="s">
        <v>199</v>
      </c>
      <c r="H424" s="145">
        <v>82.072999999999993</v>
      </c>
      <c r="I424" s="146"/>
      <c r="J424" s="147">
        <f>ROUND(I424*H424,2)</f>
        <v>0</v>
      </c>
      <c r="K424" s="148"/>
      <c r="L424" s="34"/>
      <c r="M424" s="149" t="s">
        <v>1</v>
      </c>
      <c r="N424" s="150" t="s">
        <v>39</v>
      </c>
      <c r="O424" s="59"/>
      <c r="P424" s="151">
        <f>O424*H424</f>
        <v>0</v>
      </c>
      <c r="Q424" s="151">
        <v>0</v>
      </c>
      <c r="R424" s="151">
        <f>Q424*H424</f>
        <v>0</v>
      </c>
      <c r="S424" s="151">
        <v>0</v>
      </c>
      <c r="T424" s="152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53" t="s">
        <v>129</v>
      </c>
      <c r="AT424" s="153" t="s">
        <v>125</v>
      </c>
      <c r="AU424" s="153" t="s">
        <v>81</v>
      </c>
      <c r="AY424" s="18" t="s">
        <v>123</v>
      </c>
      <c r="BE424" s="154">
        <f>IF(N424="základní",J424,0)</f>
        <v>0</v>
      </c>
      <c r="BF424" s="154">
        <f>IF(N424="snížená",J424,0)</f>
        <v>0</v>
      </c>
      <c r="BG424" s="154">
        <f>IF(N424="zákl. přenesená",J424,0)</f>
        <v>0</v>
      </c>
      <c r="BH424" s="154">
        <f>IF(N424="sníž. přenesená",J424,0)</f>
        <v>0</v>
      </c>
      <c r="BI424" s="154">
        <f>IF(N424="nulová",J424,0)</f>
        <v>0</v>
      </c>
      <c r="BJ424" s="18" t="s">
        <v>79</v>
      </c>
      <c r="BK424" s="154">
        <f>ROUND(I424*H424,2)</f>
        <v>0</v>
      </c>
      <c r="BL424" s="18" t="s">
        <v>129</v>
      </c>
      <c r="BM424" s="153" t="s">
        <v>570</v>
      </c>
    </row>
    <row r="425" spans="1:65" s="2" customFormat="1" ht="44.25" customHeight="1">
      <c r="A425" s="33"/>
      <c r="B425" s="140"/>
      <c r="C425" s="141" t="s">
        <v>571</v>
      </c>
      <c r="D425" s="141" t="s">
        <v>125</v>
      </c>
      <c r="E425" s="142" t="s">
        <v>572</v>
      </c>
      <c r="F425" s="143" t="s">
        <v>573</v>
      </c>
      <c r="G425" s="144" t="s">
        <v>199</v>
      </c>
      <c r="H425" s="145">
        <v>199.76</v>
      </c>
      <c r="I425" s="146"/>
      <c r="J425" s="147">
        <f>ROUND(I425*H425,2)</f>
        <v>0</v>
      </c>
      <c r="K425" s="148"/>
      <c r="L425" s="34"/>
      <c r="M425" s="149" t="s">
        <v>1</v>
      </c>
      <c r="N425" s="150" t="s">
        <v>39</v>
      </c>
      <c r="O425" s="59"/>
      <c r="P425" s="151">
        <f>O425*H425</f>
        <v>0</v>
      </c>
      <c r="Q425" s="151">
        <v>0</v>
      </c>
      <c r="R425" s="151">
        <f>Q425*H425</f>
        <v>0</v>
      </c>
      <c r="S425" s="151">
        <v>0</v>
      </c>
      <c r="T425" s="152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53" t="s">
        <v>129</v>
      </c>
      <c r="AT425" s="153" t="s">
        <v>125</v>
      </c>
      <c r="AU425" s="153" t="s">
        <v>81</v>
      </c>
      <c r="AY425" s="18" t="s">
        <v>123</v>
      </c>
      <c r="BE425" s="154">
        <f>IF(N425="základní",J425,0)</f>
        <v>0</v>
      </c>
      <c r="BF425" s="154">
        <f>IF(N425="snížená",J425,0)</f>
        <v>0</v>
      </c>
      <c r="BG425" s="154">
        <f>IF(N425="zákl. přenesená",J425,0)</f>
        <v>0</v>
      </c>
      <c r="BH425" s="154">
        <f>IF(N425="sníž. přenesená",J425,0)</f>
        <v>0</v>
      </c>
      <c r="BI425" s="154">
        <f>IF(N425="nulová",J425,0)</f>
        <v>0</v>
      </c>
      <c r="BJ425" s="18" t="s">
        <v>79</v>
      </c>
      <c r="BK425" s="154">
        <f>ROUND(I425*H425,2)</f>
        <v>0</v>
      </c>
      <c r="BL425" s="18" t="s">
        <v>129</v>
      </c>
      <c r="BM425" s="153" t="s">
        <v>574</v>
      </c>
    </row>
    <row r="426" spans="1:65" s="2" customFormat="1" ht="44.25" customHeight="1">
      <c r="A426" s="33"/>
      <c r="B426" s="140"/>
      <c r="C426" s="141" t="s">
        <v>575</v>
      </c>
      <c r="D426" s="141" t="s">
        <v>125</v>
      </c>
      <c r="E426" s="142" t="s">
        <v>576</v>
      </c>
      <c r="F426" s="143" t="s">
        <v>577</v>
      </c>
      <c r="G426" s="144" t="s">
        <v>199</v>
      </c>
      <c r="H426" s="145">
        <v>24.2</v>
      </c>
      <c r="I426" s="146"/>
      <c r="J426" s="147">
        <f>ROUND(I426*H426,2)</f>
        <v>0</v>
      </c>
      <c r="K426" s="148"/>
      <c r="L426" s="34"/>
      <c r="M426" s="149" t="s">
        <v>1</v>
      </c>
      <c r="N426" s="150" t="s">
        <v>39</v>
      </c>
      <c r="O426" s="59"/>
      <c r="P426" s="151">
        <f>O426*H426</f>
        <v>0</v>
      </c>
      <c r="Q426" s="151">
        <v>0</v>
      </c>
      <c r="R426" s="151">
        <f>Q426*H426</f>
        <v>0</v>
      </c>
      <c r="S426" s="151">
        <v>0</v>
      </c>
      <c r="T426" s="152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53" t="s">
        <v>129</v>
      </c>
      <c r="AT426" s="153" t="s">
        <v>125</v>
      </c>
      <c r="AU426" s="153" t="s">
        <v>81</v>
      </c>
      <c r="AY426" s="18" t="s">
        <v>123</v>
      </c>
      <c r="BE426" s="154">
        <f>IF(N426="základní",J426,0)</f>
        <v>0</v>
      </c>
      <c r="BF426" s="154">
        <f>IF(N426="snížená",J426,0)</f>
        <v>0</v>
      </c>
      <c r="BG426" s="154">
        <f>IF(N426="zákl. přenesená",J426,0)</f>
        <v>0</v>
      </c>
      <c r="BH426" s="154">
        <f>IF(N426="sníž. přenesená",J426,0)</f>
        <v>0</v>
      </c>
      <c r="BI426" s="154">
        <f>IF(N426="nulová",J426,0)</f>
        <v>0</v>
      </c>
      <c r="BJ426" s="18" t="s">
        <v>79</v>
      </c>
      <c r="BK426" s="154">
        <f>ROUND(I426*H426,2)</f>
        <v>0</v>
      </c>
      <c r="BL426" s="18" t="s">
        <v>129</v>
      </c>
      <c r="BM426" s="153" t="s">
        <v>578</v>
      </c>
    </row>
    <row r="427" spans="1:65" s="12" customFormat="1" ht="22.9" customHeight="1">
      <c r="B427" s="127"/>
      <c r="D427" s="128" t="s">
        <v>73</v>
      </c>
      <c r="E427" s="138" t="s">
        <v>579</v>
      </c>
      <c r="F427" s="138" t="s">
        <v>580</v>
      </c>
      <c r="I427" s="130"/>
      <c r="J427" s="139">
        <f>BK427</f>
        <v>0</v>
      </c>
      <c r="L427" s="127"/>
      <c r="M427" s="132"/>
      <c r="N427" s="133"/>
      <c r="O427" s="133"/>
      <c r="P427" s="134">
        <f>SUM(P428:P429)</f>
        <v>0</v>
      </c>
      <c r="Q427" s="133"/>
      <c r="R427" s="134">
        <f>SUM(R428:R429)</f>
        <v>0</v>
      </c>
      <c r="S427" s="133"/>
      <c r="T427" s="135">
        <f>SUM(T428:T429)</f>
        <v>0</v>
      </c>
      <c r="AR427" s="128" t="s">
        <v>79</v>
      </c>
      <c r="AT427" s="136" t="s">
        <v>73</v>
      </c>
      <c r="AU427" s="136" t="s">
        <v>79</v>
      </c>
      <c r="AY427" s="128" t="s">
        <v>123</v>
      </c>
      <c r="BK427" s="137">
        <f>SUM(BK428:BK429)</f>
        <v>0</v>
      </c>
    </row>
    <row r="428" spans="1:65" s="2" customFormat="1" ht="33" customHeight="1">
      <c r="A428" s="33"/>
      <c r="B428" s="140"/>
      <c r="C428" s="141" t="s">
        <v>581</v>
      </c>
      <c r="D428" s="141" t="s">
        <v>125</v>
      </c>
      <c r="E428" s="142" t="s">
        <v>582</v>
      </c>
      <c r="F428" s="143" t="s">
        <v>583</v>
      </c>
      <c r="G428" s="144" t="s">
        <v>199</v>
      </c>
      <c r="H428" s="145">
        <v>89.308000000000007</v>
      </c>
      <c r="I428" s="146"/>
      <c r="J428" s="147">
        <f>ROUND(I428*H428,2)</f>
        <v>0</v>
      </c>
      <c r="K428" s="148"/>
      <c r="L428" s="34"/>
      <c r="M428" s="149" t="s">
        <v>1</v>
      </c>
      <c r="N428" s="150" t="s">
        <v>39</v>
      </c>
      <c r="O428" s="59"/>
      <c r="P428" s="151">
        <f>O428*H428</f>
        <v>0</v>
      </c>
      <c r="Q428" s="151">
        <v>0</v>
      </c>
      <c r="R428" s="151">
        <f>Q428*H428</f>
        <v>0</v>
      </c>
      <c r="S428" s="151">
        <v>0</v>
      </c>
      <c r="T428" s="152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53" t="s">
        <v>129</v>
      </c>
      <c r="AT428" s="153" t="s">
        <v>125</v>
      </c>
      <c r="AU428" s="153" t="s">
        <v>81</v>
      </c>
      <c r="AY428" s="18" t="s">
        <v>123</v>
      </c>
      <c r="BE428" s="154">
        <f>IF(N428="základní",J428,0)</f>
        <v>0</v>
      </c>
      <c r="BF428" s="154">
        <f>IF(N428="snížená",J428,0)</f>
        <v>0</v>
      </c>
      <c r="BG428" s="154">
        <f>IF(N428="zákl. přenesená",J428,0)</f>
        <v>0</v>
      </c>
      <c r="BH428" s="154">
        <f>IF(N428="sníž. přenesená",J428,0)</f>
        <v>0</v>
      </c>
      <c r="BI428" s="154">
        <f>IF(N428="nulová",J428,0)</f>
        <v>0</v>
      </c>
      <c r="BJ428" s="18" t="s">
        <v>79</v>
      </c>
      <c r="BK428" s="154">
        <f>ROUND(I428*H428,2)</f>
        <v>0</v>
      </c>
      <c r="BL428" s="18" t="s">
        <v>129</v>
      </c>
      <c r="BM428" s="153" t="s">
        <v>584</v>
      </c>
    </row>
    <row r="429" spans="1:65" s="2" customFormat="1" ht="16.5" customHeight="1">
      <c r="A429" s="33"/>
      <c r="B429" s="140"/>
      <c r="C429" s="141" t="s">
        <v>486</v>
      </c>
      <c r="D429" s="141" t="s">
        <v>125</v>
      </c>
      <c r="E429" s="142" t="s">
        <v>585</v>
      </c>
      <c r="F429" s="143" t="s">
        <v>586</v>
      </c>
      <c r="G429" s="144" t="s">
        <v>199</v>
      </c>
      <c r="H429" s="145">
        <v>60.984999999999999</v>
      </c>
      <c r="I429" s="146"/>
      <c r="J429" s="147">
        <f>ROUND(I429*H429,2)</f>
        <v>0</v>
      </c>
      <c r="K429" s="148"/>
      <c r="L429" s="34"/>
      <c r="M429" s="149" t="s">
        <v>1</v>
      </c>
      <c r="N429" s="150" t="s">
        <v>39</v>
      </c>
      <c r="O429" s="59"/>
      <c r="P429" s="151">
        <f>O429*H429</f>
        <v>0</v>
      </c>
      <c r="Q429" s="151">
        <v>0</v>
      </c>
      <c r="R429" s="151">
        <f>Q429*H429</f>
        <v>0</v>
      </c>
      <c r="S429" s="151">
        <v>0</v>
      </c>
      <c r="T429" s="152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53" t="s">
        <v>129</v>
      </c>
      <c r="AT429" s="153" t="s">
        <v>125</v>
      </c>
      <c r="AU429" s="153" t="s">
        <v>81</v>
      </c>
      <c r="AY429" s="18" t="s">
        <v>123</v>
      </c>
      <c r="BE429" s="154">
        <f>IF(N429="základní",J429,0)</f>
        <v>0</v>
      </c>
      <c r="BF429" s="154">
        <f>IF(N429="snížená",J429,0)</f>
        <v>0</v>
      </c>
      <c r="BG429" s="154">
        <f>IF(N429="zákl. přenesená",J429,0)</f>
        <v>0</v>
      </c>
      <c r="BH429" s="154">
        <f>IF(N429="sníž. přenesená",J429,0)</f>
        <v>0</v>
      </c>
      <c r="BI429" s="154">
        <f>IF(N429="nulová",J429,0)</f>
        <v>0</v>
      </c>
      <c r="BJ429" s="18" t="s">
        <v>79</v>
      </c>
      <c r="BK429" s="154">
        <f>ROUND(I429*H429,2)</f>
        <v>0</v>
      </c>
      <c r="BL429" s="18" t="s">
        <v>129</v>
      </c>
      <c r="BM429" s="153" t="s">
        <v>587</v>
      </c>
    </row>
    <row r="430" spans="1:65" s="12" customFormat="1" ht="25.9" customHeight="1">
      <c r="B430" s="127"/>
      <c r="D430" s="128" t="s">
        <v>73</v>
      </c>
      <c r="E430" s="129" t="s">
        <v>588</v>
      </c>
      <c r="F430" s="129" t="s">
        <v>589</v>
      </c>
      <c r="I430" s="130"/>
      <c r="J430" s="131">
        <f>BK430</f>
        <v>0</v>
      </c>
      <c r="L430" s="127"/>
      <c r="M430" s="132"/>
      <c r="N430" s="133"/>
      <c r="O430" s="133"/>
      <c r="P430" s="134">
        <f>P431+P441+P481</f>
        <v>0</v>
      </c>
      <c r="Q430" s="133"/>
      <c r="R430" s="134">
        <f>R431+R441+R481</f>
        <v>0.20801249999999999</v>
      </c>
      <c r="S430" s="133"/>
      <c r="T430" s="135">
        <f>T431+T441+T481</f>
        <v>0</v>
      </c>
      <c r="AR430" s="128" t="s">
        <v>81</v>
      </c>
      <c r="AT430" s="136" t="s">
        <v>73</v>
      </c>
      <c r="AU430" s="136" t="s">
        <v>74</v>
      </c>
      <c r="AY430" s="128" t="s">
        <v>123</v>
      </c>
      <c r="BK430" s="137">
        <f>BK431+BK441+BK481</f>
        <v>0</v>
      </c>
    </row>
    <row r="431" spans="1:65" s="12" customFormat="1" ht="22.9" customHeight="1">
      <c r="B431" s="127"/>
      <c r="D431" s="128" t="s">
        <v>73</v>
      </c>
      <c r="E431" s="138" t="s">
        <v>590</v>
      </c>
      <c r="F431" s="138" t="s">
        <v>591</v>
      </c>
      <c r="I431" s="130"/>
      <c r="J431" s="139">
        <f>BK431</f>
        <v>0</v>
      </c>
      <c r="L431" s="127"/>
      <c r="M431" s="132"/>
      <c r="N431" s="133"/>
      <c r="O431" s="133"/>
      <c r="P431" s="134">
        <f>SUM(P432:P440)</f>
        <v>0</v>
      </c>
      <c r="Q431" s="133"/>
      <c r="R431" s="134">
        <f>SUM(R432:R440)</f>
        <v>0.20801249999999999</v>
      </c>
      <c r="S431" s="133"/>
      <c r="T431" s="135">
        <f>SUM(T432:T440)</f>
        <v>0</v>
      </c>
      <c r="AR431" s="128" t="s">
        <v>81</v>
      </c>
      <c r="AT431" s="136" t="s">
        <v>73</v>
      </c>
      <c r="AU431" s="136" t="s">
        <v>79</v>
      </c>
      <c r="AY431" s="128" t="s">
        <v>123</v>
      </c>
      <c r="BK431" s="137">
        <f>SUM(BK432:BK440)</f>
        <v>0</v>
      </c>
    </row>
    <row r="432" spans="1:65" s="2" customFormat="1" ht="24.2" customHeight="1">
      <c r="A432" s="33"/>
      <c r="B432" s="140"/>
      <c r="C432" s="141" t="s">
        <v>490</v>
      </c>
      <c r="D432" s="141" t="s">
        <v>125</v>
      </c>
      <c r="E432" s="142" t="s">
        <v>592</v>
      </c>
      <c r="F432" s="143" t="s">
        <v>593</v>
      </c>
      <c r="G432" s="144" t="s">
        <v>218</v>
      </c>
      <c r="H432" s="145">
        <v>43</v>
      </c>
      <c r="I432" s="146"/>
      <c r="J432" s="147">
        <f>ROUND(I432*H432,2)</f>
        <v>0</v>
      </c>
      <c r="K432" s="148"/>
      <c r="L432" s="34"/>
      <c r="M432" s="149" t="s">
        <v>1</v>
      </c>
      <c r="N432" s="150" t="s">
        <v>39</v>
      </c>
      <c r="O432" s="59"/>
      <c r="P432" s="151">
        <f>O432*H432</f>
        <v>0</v>
      </c>
      <c r="Q432" s="151">
        <v>3.0000000000000001E-3</v>
      </c>
      <c r="R432" s="151">
        <f>Q432*H432</f>
        <v>0.129</v>
      </c>
      <c r="S432" s="151">
        <v>0</v>
      </c>
      <c r="T432" s="152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53" t="s">
        <v>215</v>
      </c>
      <c r="AT432" s="153" t="s">
        <v>125</v>
      </c>
      <c r="AU432" s="153" t="s">
        <v>81</v>
      </c>
      <c r="AY432" s="18" t="s">
        <v>123</v>
      </c>
      <c r="BE432" s="154">
        <f>IF(N432="základní",J432,0)</f>
        <v>0</v>
      </c>
      <c r="BF432" s="154">
        <f>IF(N432="snížená",J432,0)</f>
        <v>0</v>
      </c>
      <c r="BG432" s="154">
        <f>IF(N432="zákl. přenesená",J432,0)</f>
        <v>0</v>
      </c>
      <c r="BH432" s="154">
        <f>IF(N432="sníž. přenesená",J432,0)</f>
        <v>0</v>
      </c>
      <c r="BI432" s="154">
        <f>IF(N432="nulová",J432,0)</f>
        <v>0</v>
      </c>
      <c r="BJ432" s="18" t="s">
        <v>79</v>
      </c>
      <c r="BK432" s="154">
        <f>ROUND(I432*H432,2)</f>
        <v>0</v>
      </c>
      <c r="BL432" s="18" t="s">
        <v>215</v>
      </c>
      <c r="BM432" s="153" t="s">
        <v>594</v>
      </c>
    </row>
    <row r="433" spans="1:65" s="14" customFormat="1">
      <c r="B433" s="163"/>
      <c r="D433" s="156" t="s">
        <v>135</v>
      </c>
      <c r="E433" s="164" t="s">
        <v>1</v>
      </c>
      <c r="F433" s="165" t="s">
        <v>595</v>
      </c>
      <c r="H433" s="166">
        <v>43</v>
      </c>
      <c r="I433" s="167"/>
      <c r="L433" s="163"/>
      <c r="M433" s="168"/>
      <c r="N433" s="169"/>
      <c r="O433" s="169"/>
      <c r="P433" s="169"/>
      <c r="Q433" s="169"/>
      <c r="R433" s="169"/>
      <c r="S433" s="169"/>
      <c r="T433" s="170"/>
      <c r="AT433" s="164" t="s">
        <v>135</v>
      </c>
      <c r="AU433" s="164" t="s">
        <v>81</v>
      </c>
      <c r="AV433" s="14" t="s">
        <v>81</v>
      </c>
      <c r="AW433" s="14" t="s">
        <v>31</v>
      </c>
      <c r="AX433" s="14" t="s">
        <v>74</v>
      </c>
      <c r="AY433" s="164" t="s">
        <v>123</v>
      </c>
    </row>
    <row r="434" spans="1:65" s="16" customFormat="1">
      <c r="B434" s="179"/>
      <c r="D434" s="156" t="s">
        <v>135</v>
      </c>
      <c r="E434" s="180" t="s">
        <v>1</v>
      </c>
      <c r="F434" s="181" t="s">
        <v>146</v>
      </c>
      <c r="H434" s="182">
        <v>43</v>
      </c>
      <c r="I434" s="183"/>
      <c r="L434" s="179"/>
      <c r="M434" s="184"/>
      <c r="N434" s="185"/>
      <c r="O434" s="185"/>
      <c r="P434" s="185"/>
      <c r="Q434" s="185"/>
      <c r="R434" s="185"/>
      <c r="S434" s="185"/>
      <c r="T434" s="186"/>
      <c r="AT434" s="180" t="s">
        <v>135</v>
      </c>
      <c r="AU434" s="180" t="s">
        <v>81</v>
      </c>
      <c r="AV434" s="16" t="s">
        <v>129</v>
      </c>
      <c r="AW434" s="16" t="s">
        <v>31</v>
      </c>
      <c r="AX434" s="16" t="s">
        <v>79</v>
      </c>
      <c r="AY434" s="180" t="s">
        <v>123</v>
      </c>
    </row>
    <row r="435" spans="1:65" s="2" customFormat="1" ht="16.5" customHeight="1">
      <c r="A435" s="33"/>
      <c r="B435" s="140"/>
      <c r="C435" s="187" t="s">
        <v>498</v>
      </c>
      <c r="D435" s="187" t="s">
        <v>196</v>
      </c>
      <c r="E435" s="188" t="s">
        <v>596</v>
      </c>
      <c r="F435" s="189" t="s">
        <v>597</v>
      </c>
      <c r="G435" s="190" t="s">
        <v>218</v>
      </c>
      <c r="H435" s="191">
        <v>45.15</v>
      </c>
      <c r="I435" s="192"/>
      <c r="J435" s="193">
        <f>ROUND(I435*H435,2)</f>
        <v>0</v>
      </c>
      <c r="K435" s="194"/>
      <c r="L435" s="195"/>
      <c r="M435" s="196" t="s">
        <v>1</v>
      </c>
      <c r="N435" s="197" t="s">
        <v>39</v>
      </c>
      <c r="O435" s="59"/>
      <c r="P435" s="151">
        <f>O435*H435</f>
        <v>0</v>
      </c>
      <c r="Q435" s="151">
        <v>1.75E-3</v>
      </c>
      <c r="R435" s="151">
        <f>Q435*H435</f>
        <v>7.9012499999999999E-2</v>
      </c>
      <c r="S435" s="151">
        <v>0</v>
      </c>
      <c r="T435" s="152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3" t="s">
        <v>307</v>
      </c>
      <c r="AT435" s="153" t="s">
        <v>196</v>
      </c>
      <c r="AU435" s="153" t="s">
        <v>81</v>
      </c>
      <c r="AY435" s="18" t="s">
        <v>123</v>
      </c>
      <c r="BE435" s="154">
        <f>IF(N435="základní",J435,0)</f>
        <v>0</v>
      </c>
      <c r="BF435" s="154">
        <f>IF(N435="snížená",J435,0)</f>
        <v>0</v>
      </c>
      <c r="BG435" s="154">
        <f>IF(N435="zákl. přenesená",J435,0)</f>
        <v>0</v>
      </c>
      <c r="BH435" s="154">
        <f>IF(N435="sníž. přenesená",J435,0)</f>
        <v>0</v>
      </c>
      <c r="BI435" s="154">
        <f>IF(N435="nulová",J435,0)</f>
        <v>0</v>
      </c>
      <c r="BJ435" s="18" t="s">
        <v>79</v>
      </c>
      <c r="BK435" s="154">
        <f>ROUND(I435*H435,2)</f>
        <v>0</v>
      </c>
      <c r="BL435" s="18" t="s">
        <v>215</v>
      </c>
      <c r="BM435" s="153" t="s">
        <v>598</v>
      </c>
    </row>
    <row r="436" spans="1:65" s="13" customFormat="1">
      <c r="B436" s="155"/>
      <c r="D436" s="156" t="s">
        <v>135</v>
      </c>
      <c r="E436" s="157" t="s">
        <v>1</v>
      </c>
      <c r="F436" s="158" t="s">
        <v>599</v>
      </c>
      <c r="H436" s="157" t="s">
        <v>1</v>
      </c>
      <c r="I436" s="159"/>
      <c r="L436" s="155"/>
      <c r="M436" s="160"/>
      <c r="N436" s="161"/>
      <c r="O436" s="161"/>
      <c r="P436" s="161"/>
      <c r="Q436" s="161"/>
      <c r="R436" s="161"/>
      <c r="S436" s="161"/>
      <c r="T436" s="162"/>
      <c r="AT436" s="157" t="s">
        <v>135</v>
      </c>
      <c r="AU436" s="157" t="s">
        <v>81</v>
      </c>
      <c r="AV436" s="13" t="s">
        <v>79</v>
      </c>
      <c r="AW436" s="13" t="s">
        <v>31</v>
      </c>
      <c r="AX436" s="13" t="s">
        <v>74</v>
      </c>
      <c r="AY436" s="157" t="s">
        <v>123</v>
      </c>
    </row>
    <row r="437" spans="1:65" s="14" customFormat="1">
      <c r="B437" s="163"/>
      <c r="D437" s="156" t="s">
        <v>135</v>
      </c>
      <c r="E437" s="164" t="s">
        <v>1</v>
      </c>
      <c r="F437" s="165" t="s">
        <v>595</v>
      </c>
      <c r="H437" s="166">
        <v>43</v>
      </c>
      <c r="I437" s="167"/>
      <c r="L437" s="163"/>
      <c r="M437" s="168"/>
      <c r="N437" s="169"/>
      <c r="O437" s="169"/>
      <c r="P437" s="169"/>
      <c r="Q437" s="169"/>
      <c r="R437" s="169"/>
      <c r="S437" s="169"/>
      <c r="T437" s="170"/>
      <c r="AT437" s="164" t="s">
        <v>135</v>
      </c>
      <c r="AU437" s="164" t="s">
        <v>81</v>
      </c>
      <c r="AV437" s="14" t="s">
        <v>81</v>
      </c>
      <c r="AW437" s="14" t="s">
        <v>31</v>
      </c>
      <c r="AX437" s="14" t="s">
        <v>74</v>
      </c>
      <c r="AY437" s="164" t="s">
        <v>123</v>
      </c>
    </row>
    <row r="438" spans="1:65" s="16" customFormat="1">
      <c r="B438" s="179"/>
      <c r="D438" s="156" t="s">
        <v>135</v>
      </c>
      <c r="E438" s="180" t="s">
        <v>1</v>
      </c>
      <c r="F438" s="181" t="s">
        <v>146</v>
      </c>
      <c r="H438" s="182">
        <v>43</v>
      </c>
      <c r="I438" s="183"/>
      <c r="L438" s="179"/>
      <c r="M438" s="184"/>
      <c r="N438" s="185"/>
      <c r="O438" s="185"/>
      <c r="P438" s="185"/>
      <c r="Q438" s="185"/>
      <c r="R438" s="185"/>
      <c r="S438" s="185"/>
      <c r="T438" s="186"/>
      <c r="AT438" s="180" t="s">
        <v>135</v>
      </c>
      <c r="AU438" s="180" t="s">
        <v>81</v>
      </c>
      <c r="AV438" s="16" t="s">
        <v>129</v>
      </c>
      <c r="AW438" s="16" t="s">
        <v>31</v>
      </c>
      <c r="AX438" s="16" t="s">
        <v>79</v>
      </c>
      <c r="AY438" s="180" t="s">
        <v>123</v>
      </c>
    </row>
    <row r="439" spans="1:65" s="14" customFormat="1">
      <c r="B439" s="163"/>
      <c r="D439" s="156" t="s">
        <v>135</v>
      </c>
      <c r="F439" s="165" t="s">
        <v>600</v>
      </c>
      <c r="H439" s="166">
        <v>45.15</v>
      </c>
      <c r="I439" s="167"/>
      <c r="L439" s="163"/>
      <c r="M439" s="168"/>
      <c r="N439" s="169"/>
      <c r="O439" s="169"/>
      <c r="P439" s="169"/>
      <c r="Q439" s="169"/>
      <c r="R439" s="169"/>
      <c r="S439" s="169"/>
      <c r="T439" s="170"/>
      <c r="AT439" s="164" t="s">
        <v>135</v>
      </c>
      <c r="AU439" s="164" t="s">
        <v>81</v>
      </c>
      <c r="AV439" s="14" t="s">
        <v>81</v>
      </c>
      <c r="AW439" s="14" t="s">
        <v>3</v>
      </c>
      <c r="AX439" s="14" t="s">
        <v>79</v>
      </c>
      <c r="AY439" s="164" t="s">
        <v>123</v>
      </c>
    </row>
    <row r="440" spans="1:65" s="2" customFormat="1" ht="24.2" customHeight="1">
      <c r="A440" s="33"/>
      <c r="B440" s="140"/>
      <c r="C440" s="141" t="s">
        <v>494</v>
      </c>
      <c r="D440" s="141" t="s">
        <v>125</v>
      </c>
      <c r="E440" s="142" t="s">
        <v>601</v>
      </c>
      <c r="F440" s="143" t="s">
        <v>602</v>
      </c>
      <c r="G440" s="144" t="s">
        <v>603</v>
      </c>
      <c r="H440" s="198"/>
      <c r="I440" s="146"/>
      <c r="J440" s="147">
        <f>ROUND(I440*H440,2)</f>
        <v>0</v>
      </c>
      <c r="K440" s="148"/>
      <c r="L440" s="34"/>
      <c r="M440" s="149" t="s">
        <v>1</v>
      </c>
      <c r="N440" s="150" t="s">
        <v>39</v>
      </c>
      <c r="O440" s="59"/>
      <c r="P440" s="151">
        <f>O440*H440</f>
        <v>0</v>
      </c>
      <c r="Q440" s="151">
        <v>0</v>
      </c>
      <c r="R440" s="151">
        <f>Q440*H440</f>
        <v>0</v>
      </c>
      <c r="S440" s="151">
        <v>0</v>
      </c>
      <c r="T440" s="152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53" t="s">
        <v>215</v>
      </c>
      <c r="AT440" s="153" t="s">
        <v>125</v>
      </c>
      <c r="AU440" s="153" t="s">
        <v>81</v>
      </c>
      <c r="AY440" s="18" t="s">
        <v>123</v>
      </c>
      <c r="BE440" s="154">
        <f>IF(N440="základní",J440,0)</f>
        <v>0</v>
      </c>
      <c r="BF440" s="154">
        <f>IF(N440="snížená",J440,0)</f>
        <v>0</v>
      </c>
      <c r="BG440" s="154">
        <f>IF(N440="zákl. přenesená",J440,0)</f>
        <v>0</v>
      </c>
      <c r="BH440" s="154">
        <f>IF(N440="sníž. přenesená",J440,0)</f>
        <v>0</v>
      </c>
      <c r="BI440" s="154">
        <f>IF(N440="nulová",J440,0)</f>
        <v>0</v>
      </c>
      <c r="BJ440" s="18" t="s">
        <v>79</v>
      </c>
      <c r="BK440" s="154">
        <f>ROUND(I440*H440,2)</f>
        <v>0</v>
      </c>
      <c r="BL440" s="18" t="s">
        <v>215</v>
      </c>
      <c r="BM440" s="153" t="s">
        <v>604</v>
      </c>
    </row>
    <row r="441" spans="1:65" s="12" customFormat="1" ht="22.9" customHeight="1">
      <c r="B441" s="127"/>
      <c r="D441" s="128" t="s">
        <v>73</v>
      </c>
      <c r="E441" s="138" t="s">
        <v>605</v>
      </c>
      <c r="F441" s="138" t="s">
        <v>606</v>
      </c>
      <c r="I441" s="130"/>
      <c r="J441" s="139">
        <f>BK441</f>
        <v>0</v>
      </c>
      <c r="L441" s="127"/>
      <c r="M441" s="132"/>
      <c r="N441" s="133"/>
      <c r="O441" s="133"/>
      <c r="P441" s="134">
        <f>SUM(P442:P480)</f>
        <v>0</v>
      </c>
      <c r="Q441" s="133"/>
      <c r="R441" s="134">
        <f>SUM(R442:R480)</f>
        <v>0</v>
      </c>
      <c r="S441" s="133"/>
      <c r="T441" s="135">
        <f>SUM(T442:T480)</f>
        <v>0</v>
      </c>
      <c r="AR441" s="128" t="s">
        <v>81</v>
      </c>
      <c r="AT441" s="136" t="s">
        <v>73</v>
      </c>
      <c r="AU441" s="136" t="s">
        <v>79</v>
      </c>
      <c r="AY441" s="128" t="s">
        <v>123</v>
      </c>
      <c r="BK441" s="137">
        <f>SUM(BK442:BK480)</f>
        <v>0</v>
      </c>
    </row>
    <row r="442" spans="1:65" s="2" customFormat="1" ht="37.9" customHeight="1">
      <c r="A442" s="33"/>
      <c r="B442" s="140"/>
      <c r="C442" s="187" t="s">
        <v>502</v>
      </c>
      <c r="D442" s="187" t="s">
        <v>196</v>
      </c>
      <c r="E442" s="188" t="s">
        <v>607</v>
      </c>
      <c r="F442" s="189" t="s">
        <v>608</v>
      </c>
      <c r="G442" s="190" t="s">
        <v>128</v>
      </c>
      <c r="H442" s="191">
        <v>0</v>
      </c>
      <c r="I442" s="192"/>
      <c r="J442" s="193">
        <f t="shared" ref="J442:J477" si="0">ROUND(I442*H442,2)</f>
        <v>0</v>
      </c>
      <c r="K442" s="194"/>
      <c r="L442" s="195"/>
      <c r="M442" s="196" t="s">
        <v>1</v>
      </c>
      <c r="N442" s="197" t="s">
        <v>39</v>
      </c>
      <c r="O442" s="59"/>
      <c r="P442" s="151">
        <f t="shared" ref="P442:P477" si="1">O442*H442</f>
        <v>0</v>
      </c>
      <c r="Q442" s="151">
        <v>0</v>
      </c>
      <c r="R442" s="151">
        <f t="shared" ref="R442:R477" si="2">Q442*H442</f>
        <v>0</v>
      </c>
      <c r="S442" s="151">
        <v>0</v>
      </c>
      <c r="T442" s="152">
        <f t="shared" ref="T442:T477" si="3"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53" t="s">
        <v>172</v>
      </c>
      <c r="AT442" s="153" t="s">
        <v>196</v>
      </c>
      <c r="AU442" s="153" t="s">
        <v>81</v>
      </c>
      <c r="AY442" s="18" t="s">
        <v>123</v>
      </c>
      <c r="BE442" s="154">
        <f t="shared" ref="BE442:BE477" si="4">IF(N442="základní",J442,0)</f>
        <v>0</v>
      </c>
      <c r="BF442" s="154">
        <f t="shared" ref="BF442:BF477" si="5">IF(N442="snížená",J442,0)</f>
        <v>0</v>
      </c>
      <c r="BG442" s="154">
        <f t="shared" ref="BG442:BG477" si="6">IF(N442="zákl. přenesená",J442,0)</f>
        <v>0</v>
      </c>
      <c r="BH442" s="154">
        <f t="shared" ref="BH442:BH477" si="7">IF(N442="sníž. přenesená",J442,0)</f>
        <v>0</v>
      </c>
      <c r="BI442" s="154">
        <f t="shared" ref="BI442:BI477" si="8">IF(N442="nulová",J442,0)</f>
        <v>0</v>
      </c>
      <c r="BJ442" s="18" t="s">
        <v>79</v>
      </c>
      <c r="BK442" s="154">
        <f t="shared" ref="BK442:BK477" si="9">ROUND(I442*H442,2)</f>
        <v>0</v>
      </c>
      <c r="BL442" s="18" t="s">
        <v>129</v>
      </c>
      <c r="BM442" s="153" t="s">
        <v>609</v>
      </c>
    </row>
    <row r="443" spans="1:65" s="2" customFormat="1" ht="16.5" customHeight="1">
      <c r="A443" s="33"/>
      <c r="B443" s="140"/>
      <c r="C443" s="187" t="s">
        <v>506</v>
      </c>
      <c r="D443" s="187" t="s">
        <v>196</v>
      </c>
      <c r="E443" s="188" t="s">
        <v>610</v>
      </c>
      <c r="F443" s="189" t="s">
        <v>611</v>
      </c>
      <c r="G443" s="190" t="s">
        <v>612</v>
      </c>
      <c r="H443" s="191">
        <v>1</v>
      </c>
      <c r="I443" s="192"/>
      <c r="J443" s="193">
        <f t="shared" si="0"/>
        <v>0</v>
      </c>
      <c r="K443" s="194"/>
      <c r="L443" s="195"/>
      <c r="M443" s="196" t="s">
        <v>1</v>
      </c>
      <c r="N443" s="197" t="s">
        <v>39</v>
      </c>
      <c r="O443" s="59"/>
      <c r="P443" s="151">
        <f t="shared" si="1"/>
        <v>0</v>
      </c>
      <c r="Q443" s="151">
        <v>0</v>
      </c>
      <c r="R443" s="151">
        <f t="shared" si="2"/>
        <v>0</v>
      </c>
      <c r="S443" s="151">
        <v>0</v>
      </c>
      <c r="T443" s="152">
        <f t="shared" si="3"/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53" t="s">
        <v>172</v>
      </c>
      <c r="AT443" s="153" t="s">
        <v>196</v>
      </c>
      <c r="AU443" s="153" t="s">
        <v>81</v>
      </c>
      <c r="AY443" s="18" t="s">
        <v>123</v>
      </c>
      <c r="BE443" s="154">
        <f t="shared" si="4"/>
        <v>0</v>
      </c>
      <c r="BF443" s="154">
        <f t="shared" si="5"/>
        <v>0</v>
      </c>
      <c r="BG443" s="154">
        <f t="shared" si="6"/>
        <v>0</v>
      </c>
      <c r="BH443" s="154">
        <f t="shared" si="7"/>
        <v>0</v>
      </c>
      <c r="BI443" s="154">
        <f t="shared" si="8"/>
        <v>0</v>
      </c>
      <c r="BJ443" s="18" t="s">
        <v>79</v>
      </c>
      <c r="BK443" s="154">
        <f t="shared" si="9"/>
        <v>0</v>
      </c>
      <c r="BL443" s="18" t="s">
        <v>129</v>
      </c>
      <c r="BM443" s="153" t="s">
        <v>613</v>
      </c>
    </row>
    <row r="444" spans="1:65" s="2" customFormat="1" ht="16.5" customHeight="1">
      <c r="A444" s="33"/>
      <c r="B444" s="140"/>
      <c r="C444" s="187" t="s">
        <v>614</v>
      </c>
      <c r="D444" s="187" t="s">
        <v>196</v>
      </c>
      <c r="E444" s="188" t="s">
        <v>615</v>
      </c>
      <c r="F444" s="189" t="s">
        <v>616</v>
      </c>
      <c r="G444" s="190" t="s">
        <v>612</v>
      </c>
      <c r="H444" s="191">
        <v>1</v>
      </c>
      <c r="I444" s="192"/>
      <c r="J444" s="193">
        <f t="shared" si="0"/>
        <v>0</v>
      </c>
      <c r="K444" s="194"/>
      <c r="L444" s="195"/>
      <c r="M444" s="196" t="s">
        <v>1</v>
      </c>
      <c r="N444" s="197" t="s">
        <v>39</v>
      </c>
      <c r="O444" s="59"/>
      <c r="P444" s="151">
        <f t="shared" si="1"/>
        <v>0</v>
      </c>
      <c r="Q444" s="151">
        <v>0</v>
      </c>
      <c r="R444" s="151">
        <f t="shared" si="2"/>
        <v>0</v>
      </c>
      <c r="S444" s="151">
        <v>0</v>
      </c>
      <c r="T444" s="152">
        <f t="shared" si="3"/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53" t="s">
        <v>172</v>
      </c>
      <c r="AT444" s="153" t="s">
        <v>196</v>
      </c>
      <c r="AU444" s="153" t="s">
        <v>81</v>
      </c>
      <c r="AY444" s="18" t="s">
        <v>123</v>
      </c>
      <c r="BE444" s="154">
        <f t="shared" si="4"/>
        <v>0</v>
      </c>
      <c r="BF444" s="154">
        <f t="shared" si="5"/>
        <v>0</v>
      </c>
      <c r="BG444" s="154">
        <f t="shared" si="6"/>
        <v>0</v>
      </c>
      <c r="BH444" s="154">
        <f t="shared" si="7"/>
        <v>0</v>
      </c>
      <c r="BI444" s="154">
        <f t="shared" si="8"/>
        <v>0</v>
      </c>
      <c r="BJ444" s="18" t="s">
        <v>79</v>
      </c>
      <c r="BK444" s="154">
        <f t="shared" si="9"/>
        <v>0</v>
      </c>
      <c r="BL444" s="18" t="s">
        <v>129</v>
      </c>
      <c r="BM444" s="153" t="s">
        <v>617</v>
      </c>
    </row>
    <row r="445" spans="1:65" s="2" customFormat="1" ht="16.5" customHeight="1">
      <c r="A445" s="33"/>
      <c r="B445" s="140"/>
      <c r="C445" s="187" t="s">
        <v>618</v>
      </c>
      <c r="D445" s="187" t="s">
        <v>196</v>
      </c>
      <c r="E445" s="188" t="s">
        <v>619</v>
      </c>
      <c r="F445" s="189" t="s">
        <v>620</v>
      </c>
      <c r="G445" s="190" t="s">
        <v>612</v>
      </c>
      <c r="H445" s="191">
        <v>1</v>
      </c>
      <c r="I445" s="192"/>
      <c r="J445" s="193">
        <f t="shared" si="0"/>
        <v>0</v>
      </c>
      <c r="K445" s="194"/>
      <c r="L445" s="195"/>
      <c r="M445" s="196" t="s">
        <v>1</v>
      </c>
      <c r="N445" s="197" t="s">
        <v>39</v>
      </c>
      <c r="O445" s="59"/>
      <c r="P445" s="151">
        <f t="shared" si="1"/>
        <v>0</v>
      </c>
      <c r="Q445" s="151">
        <v>0</v>
      </c>
      <c r="R445" s="151">
        <f t="shared" si="2"/>
        <v>0</v>
      </c>
      <c r="S445" s="151">
        <v>0</v>
      </c>
      <c r="T445" s="152">
        <f t="shared" si="3"/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53" t="s">
        <v>172</v>
      </c>
      <c r="AT445" s="153" t="s">
        <v>196</v>
      </c>
      <c r="AU445" s="153" t="s">
        <v>81</v>
      </c>
      <c r="AY445" s="18" t="s">
        <v>123</v>
      </c>
      <c r="BE445" s="154">
        <f t="shared" si="4"/>
        <v>0</v>
      </c>
      <c r="BF445" s="154">
        <f t="shared" si="5"/>
        <v>0</v>
      </c>
      <c r="BG445" s="154">
        <f t="shared" si="6"/>
        <v>0</v>
      </c>
      <c r="BH445" s="154">
        <f t="shared" si="7"/>
        <v>0</v>
      </c>
      <c r="BI445" s="154">
        <f t="shared" si="8"/>
        <v>0</v>
      </c>
      <c r="BJ445" s="18" t="s">
        <v>79</v>
      </c>
      <c r="BK445" s="154">
        <f t="shared" si="9"/>
        <v>0</v>
      </c>
      <c r="BL445" s="18" t="s">
        <v>129</v>
      </c>
      <c r="BM445" s="153" t="s">
        <v>621</v>
      </c>
    </row>
    <row r="446" spans="1:65" s="2" customFormat="1" ht="16.5" customHeight="1">
      <c r="A446" s="33"/>
      <c r="B446" s="140"/>
      <c r="C446" s="187" t="s">
        <v>622</v>
      </c>
      <c r="D446" s="187" t="s">
        <v>196</v>
      </c>
      <c r="E446" s="188" t="s">
        <v>623</v>
      </c>
      <c r="F446" s="189" t="s">
        <v>624</v>
      </c>
      <c r="G446" s="190" t="s">
        <v>612</v>
      </c>
      <c r="H446" s="191">
        <v>1</v>
      </c>
      <c r="I446" s="192"/>
      <c r="J446" s="193">
        <f t="shared" si="0"/>
        <v>0</v>
      </c>
      <c r="K446" s="194"/>
      <c r="L446" s="195"/>
      <c r="M446" s="196" t="s">
        <v>1</v>
      </c>
      <c r="N446" s="197" t="s">
        <v>39</v>
      </c>
      <c r="O446" s="59"/>
      <c r="P446" s="151">
        <f t="shared" si="1"/>
        <v>0</v>
      </c>
      <c r="Q446" s="151">
        <v>0</v>
      </c>
      <c r="R446" s="151">
        <f t="shared" si="2"/>
        <v>0</v>
      </c>
      <c r="S446" s="151">
        <v>0</v>
      </c>
      <c r="T446" s="152">
        <f t="shared" si="3"/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53" t="s">
        <v>172</v>
      </c>
      <c r="AT446" s="153" t="s">
        <v>196</v>
      </c>
      <c r="AU446" s="153" t="s">
        <v>81</v>
      </c>
      <c r="AY446" s="18" t="s">
        <v>123</v>
      </c>
      <c r="BE446" s="154">
        <f t="shared" si="4"/>
        <v>0</v>
      </c>
      <c r="BF446" s="154">
        <f t="shared" si="5"/>
        <v>0</v>
      </c>
      <c r="BG446" s="154">
        <f t="shared" si="6"/>
        <v>0</v>
      </c>
      <c r="BH446" s="154">
        <f t="shared" si="7"/>
        <v>0</v>
      </c>
      <c r="BI446" s="154">
        <f t="shared" si="8"/>
        <v>0</v>
      </c>
      <c r="BJ446" s="18" t="s">
        <v>79</v>
      </c>
      <c r="BK446" s="154">
        <f t="shared" si="9"/>
        <v>0</v>
      </c>
      <c r="BL446" s="18" t="s">
        <v>129</v>
      </c>
      <c r="BM446" s="153" t="s">
        <v>625</v>
      </c>
    </row>
    <row r="447" spans="1:65" s="2" customFormat="1" ht="16.5" customHeight="1">
      <c r="A447" s="33"/>
      <c r="B447" s="140"/>
      <c r="C447" s="187" t="s">
        <v>626</v>
      </c>
      <c r="D447" s="187" t="s">
        <v>196</v>
      </c>
      <c r="E447" s="188" t="s">
        <v>627</v>
      </c>
      <c r="F447" s="189" t="s">
        <v>628</v>
      </c>
      <c r="G447" s="190" t="s">
        <v>612</v>
      </c>
      <c r="H447" s="191">
        <v>1</v>
      </c>
      <c r="I447" s="192"/>
      <c r="J447" s="193">
        <f t="shared" si="0"/>
        <v>0</v>
      </c>
      <c r="K447" s="194"/>
      <c r="L447" s="195"/>
      <c r="M447" s="196" t="s">
        <v>1</v>
      </c>
      <c r="N447" s="197" t="s">
        <v>39</v>
      </c>
      <c r="O447" s="59"/>
      <c r="P447" s="151">
        <f t="shared" si="1"/>
        <v>0</v>
      </c>
      <c r="Q447" s="151">
        <v>0</v>
      </c>
      <c r="R447" s="151">
        <f t="shared" si="2"/>
        <v>0</v>
      </c>
      <c r="S447" s="151">
        <v>0</v>
      </c>
      <c r="T447" s="152">
        <f t="shared" si="3"/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53" t="s">
        <v>172</v>
      </c>
      <c r="AT447" s="153" t="s">
        <v>196</v>
      </c>
      <c r="AU447" s="153" t="s">
        <v>81</v>
      </c>
      <c r="AY447" s="18" t="s">
        <v>123</v>
      </c>
      <c r="BE447" s="154">
        <f t="shared" si="4"/>
        <v>0</v>
      </c>
      <c r="BF447" s="154">
        <f t="shared" si="5"/>
        <v>0</v>
      </c>
      <c r="BG447" s="154">
        <f t="shared" si="6"/>
        <v>0</v>
      </c>
      <c r="BH447" s="154">
        <f t="shared" si="7"/>
        <v>0</v>
      </c>
      <c r="BI447" s="154">
        <f t="shared" si="8"/>
        <v>0</v>
      </c>
      <c r="BJ447" s="18" t="s">
        <v>79</v>
      </c>
      <c r="BK447" s="154">
        <f t="shared" si="9"/>
        <v>0</v>
      </c>
      <c r="BL447" s="18" t="s">
        <v>129</v>
      </c>
      <c r="BM447" s="153" t="s">
        <v>629</v>
      </c>
    </row>
    <row r="448" spans="1:65" s="2" customFormat="1" ht="16.5" customHeight="1">
      <c r="A448" s="33"/>
      <c r="B448" s="140"/>
      <c r="C448" s="187" t="s">
        <v>630</v>
      </c>
      <c r="D448" s="187" t="s">
        <v>196</v>
      </c>
      <c r="E448" s="188" t="s">
        <v>631</v>
      </c>
      <c r="F448" s="189" t="s">
        <v>632</v>
      </c>
      <c r="G448" s="190" t="s">
        <v>612</v>
      </c>
      <c r="H448" s="191">
        <v>1</v>
      </c>
      <c r="I448" s="192"/>
      <c r="J448" s="193">
        <f t="shared" si="0"/>
        <v>0</v>
      </c>
      <c r="K448" s="194"/>
      <c r="L448" s="195"/>
      <c r="M448" s="196" t="s">
        <v>1</v>
      </c>
      <c r="N448" s="197" t="s">
        <v>39</v>
      </c>
      <c r="O448" s="59"/>
      <c r="P448" s="151">
        <f t="shared" si="1"/>
        <v>0</v>
      </c>
      <c r="Q448" s="151">
        <v>0</v>
      </c>
      <c r="R448" s="151">
        <f t="shared" si="2"/>
        <v>0</v>
      </c>
      <c r="S448" s="151">
        <v>0</v>
      </c>
      <c r="T448" s="152">
        <f t="shared" si="3"/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3" t="s">
        <v>172</v>
      </c>
      <c r="AT448" s="153" t="s">
        <v>196</v>
      </c>
      <c r="AU448" s="153" t="s">
        <v>81</v>
      </c>
      <c r="AY448" s="18" t="s">
        <v>123</v>
      </c>
      <c r="BE448" s="154">
        <f t="shared" si="4"/>
        <v>0</v>
      </c>
      <c r="BF448" s="154">
        <f t="shared" si="5"/>
        <v>0</v>
      </c>
      <c r="BG448" s="154">
        <f t="shared" si="6"/>
        <v>0</v>
      </c>
      <c r="BH448" s="154">
        <f t="shared" si="7"/>
        <v>0</v>
      </c>
      <c r="BI448" s="154">
        <f t="shared" si="8"/>
        <v>0</v>
      </c>
      <c r="BJ448" s="18" t="s">
        <v>79</v>
      </c>
      <c r="BK448" s="154">
        <f t="shared" si="9"/>
        <v>0</v>
      </c>
      <c r="BL448" s="18" t="s">
        <v>129</v>
      </c>
      <c r="BM448" s="153" t="s">
        <v>633</v>
      </c>
    </row>
    <row r="449" spans="1:65" s="2" customFormat="1" ht="16.5" customHeight="1">
      <c r="A449" s="33"/>
      <c r="B449" s="140"/>
      <c r="C449" s="187" t="s">
        <v>518</v>
      </c>
      <c r="D449" s="187" t="s">
        <v>196</v>
      </c>
      <c r="E449" s="188" t="s">
        <v>634</v>
      </c>
      <c r="F449" s="189" t="s">
        <v>635</v>
      </c>
      <c r="G449" s="190" t="s">
        <v>612</v>
      </c>
      <c r="H449" s="191">
        <v>1</v>
      </c>
      <c r="I449" s="192"/>
      <c r="J449" s="193">
        <f t="shared" si="0"/>
        <v>0</v>
      </c>
      <c r="K449" s="194"/>
      <c r="L449" s="195"/>
      <c r="M449" s="196" t="s">
        <v>1</v>
      </c>
      <c r="N449" s="197" t="s">
        <v>39</v>
      </c>
      <c r="O449" s="59"/>
      <c r="P449" s="151">
        <f t="shared" si="1"/>
        <v>0</v>
      </c>
      <c r="Q449" s="151">
        <v>0</v>
      </c>
      <c r="R449" s="151">
        <f t="shared" si="2"/>
        <v>0</v>
      </c>
      <c r="S449" s="151">
        <v>0</v>
      </c>
      <c r="T449" s="152">
        <f t="shared" si="3"/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53" t="s">
        <v>172</v>
      </c>
      <c r="AT449" s="153" t="s">
        <v>196</v>
      </c>
      <c r="AU449" s="153" t="s">
        <v>81</v>
      </c>
      <c r="AY449" s="18" t="s">
        <v>123</v>
      </c>
      <c r="BE449" s="154">
        <f t="shared" si="4"/>
        <v>0</v>
      </c>
      <c r="BF449" s="154">
        <f t="shared" si="5"/>
        <v>0</v>
      </c>
      <c r="BG449" s="154">
        <f t="shared" si="6"/>
        <v>0</v>
      </c>
      <c r="BH449" s="154">
        <f t="shared" si="7"/>
        <v>0</v>
      </c>
      <c r="BI449" s="154">
        <f t="shared" si="8"/>
        <v>0</v>
      </c>
      <c r="BJ449" s="18" t="s">
        <v>79</v>
      </c>
      <c r="BK449" s="154">
        <f t="shared" si="9"/>
        <v>0</v>
      </c>
      <c r="BL449" s="18" t="s">
        <v>129</v>
      </c>
      <c r="BM449" s="153" t="s">
        <v>636</v>
      </c>
    </row>
    <row r="450" spans="1:65" s="2" customFormat="1" ht="16.5" customHeight="1">
      <c r="A450" s="33"/>
      <c r="B450" s="140"/>
      <c r="C450" s="187" t="s">
        <v>637</v>
      </c>
      <c r="D450" s="187" t="s">
        <v>196</v>
      </c>
      <c r="E450" s="188" t="s">
        <v>638</v>
      </c>
      <c r="F450" s="189" t="s">
        <v>639</v>
      </c>
      <c r="G450" s="190" t="s">
        <v>612</v>
      </c>
      <c r="H450" s="191">
        <v>1</v>
      </c>
      <c r="I450" s="192"/>
      <c r="J450" s="193">
        <f t="shared" si="0"/>
        <v>0</v>
      </c>
      <c r="K450" s="194"/>
      <c r="L450" s="195"/>
      <c r="M450" s="196" t="s">
        <v>1</v>
      </c>
      <c r="N450" s="197" t="s">
        <v>39</v>
      </c>
      <c r="O450" s="59"/>
      <c r="P450" s="151">
        <f t="shared" si="1"/>
        <v>0</v>
      </c>
      <c r="Q450" s="151">
        <v>0</v>
      </c>
      <c r="R450" s="151">
        <f t="shared" si="2"/>
        <v>0</v>
      </c>
      <c r="S450" s="151">
        <v>0</v>
      </c>
      <c r="T450" s="152">
        <f t="shared" si="3"/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53" t="s">
        <v>172</v>
      </c>
      <c r="AT450" s="153" t="s">
        <v>196</v>
      </c>
      <c r="AU450" s="153" t="s">
        <v>81</v>
      </c>
      <c r="AY450" s="18" t="s">
        <v>123</v>
      </c>
      <c r="BE450" s="154">
        <f t="shared" si="4"/>
        <v>0</v>
      </c>
      <c r="BF450" s="154">
        <f t="shared" si="5"/>
        <v>0</v>
      </c>
      <c r="BG450" s="154">
        <f t="shared" si="6"/>
        <v>0</v>
      </c>
      <c r="BH450" s="154">
        <f t="shared" si="7"/>
        <v>0</v>
      </c>
      <c r="BI450" s="154">
        <f t="shared" si="8"/>
        <v>0</v>
      </c>
      <c r="BJ450" s="18" t="s">
        <v>79</v>
      </c>
      <c r="BK450" s="154">
        <f t="shared" si="9"/>
        <v>0</v>
      </c>
      <c r="BL450" s="18" t="s">
        <v>129</v>
      </c>
      <c r="BM450" s="153" t="s">
        <v>640</v>
      </c>
    </row>
    <row r="451" spans="1:65" s="2" customFormat="1" ht="16.5" customHeight="1">
      <c r="A451" s="33"/>
      <c r="B451" s="140"/>
      <c r="C451" s="187" t="s">
        <v>641</v>
      </c>
      <c r="D451" s="187" t="s">
        <v>196</v>
      </c>
      <c r="E451" s="188" t="s">
        <v>642</v>
      </c>
      <c r="F451" s="189" t="s">
        <v>643</v>
      </c>
      <c r="G451" s="190" t="s">
        <v>612</v>
      </c>
      <c r="H451" s="191">
        <v>13</v>
      </c>
      <c r="I451" s="192"/>
      <c r="J451" s="193">
        <f t="shared" si="0"/>
        <v>0</v>
      </c>
      <c r="K451" s="194"/>
      <c r="L451" s="195"/>
      <c r="M451" s="196" t="s">
        <v>1</v>
      </c>
      <c r="N451" s="197" t="s">
        <v>39</v>
      </c>
      <c r="O451" s="59"/>
      <c r="P451" s="151">
        <f t="shared" si="1"/>
        <v>0</v>
      </c>
      <c r="Q451" s="151">
        <v>0</v>
      </c>
      <c r="R451" s="151">
        <f t="shared" si="2"/>
        <v>0</v>
      </c>
      <c r="S451" s="151">
        <v>0</v>
      </c>
      <c r="T451" s="152">
        <f t="shared" si="3"/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53" t="s">
        <v>172</v>
      </c>
      <c r="AT451" s="153" t="s">
        <v>196</v>
      </c>
      <c r="AU451" s="153" t="s">
        <v>81</v>
      </c>
      <c r="AY451" s="18" t="s">
        <v>123</v>
      </c>
      <c r="BE451" s="154">
        <f t="shared" si="4"/>
        <v>0</v>
      </c>
      <c r="BF451" s="154">
        <f t="shared" si="5"/>
        <v>0</v>
      </c>
      <c r="BG451" s="154">
        <f t="shared" si="6"/>
        <v>0</v>
      </c>
      <c r="BH451" s="154">
        <f t="shared" si="7"/>
        <v>0</v>
      </c>
      <c r="BI451" s="154">
        <f t="shared" si="8"/>
        <v>0</v>
      </c>
      <c r="BJ451" s="18" t="s">
        <v>79</v>
      </c>
      <c r="BK451" s="154">
        <f t="shared" si="9"/>
        <v>0</v>
      </c>
      <c r="BL451" s="18" t="s">
        <v>129</v>
      </c>
      <c r="BM451" s="153" t="s">
        <v>644</v>
      </c>
    </row>
    <row r="452" spans="1:65" s="2" customFormat="1" ht="16.5" customHeight="1">
      <c r="A452" s="33"/>
      <c r="B452" s="140"/>
      <c r="C452" s="187" t="s">
        <v>645</v>
      </c>
      <c r="D452" s="187" t="s">
        <v>196</v>
      </c>
      <c r="E452" s="188" t="s">
        <v>646</v>
      </c>
      <c r="F452" s="189" t="s">
        <v>647</v>
      </c>
      <c r="G452" s="190" t="s">
        <v>612</v>
      </c>
      <c r="H452" s="191">
        <v>1</v>
      </c>
      <c r="I452" s="192"/>
      <c r="J452" s="193">
        <f t="shared" si="0"/>
        <v>0</v>
      </c>
      <c r="K452" s="194"/>
      <c r="L452" s="195"/>
      <c r="M452" s="196" t="s">
        <v>1</v>
      </c>
      <c r="N452" s="197" t="s">
        <v>39</v>
      </c>
      <c r="O452" s="59"/>
      <c r="P452" s="151">
        <f t="shared" si="1"/>
        <v>0</v>
      </c>
      <c r="Q452" s="151">
        <v>0</v>
      </c>
      <c r="R452" s="151">
        <f t="shared" si="2"/>
        <v>0</v>
      </c>
      <c r="S452" s="151">
        <v>0</v>
      </c>
      <c r="T452" s="152">
        <f t="shared" si="3"/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53" t="s">
        <v>172</v>
      </c>
      <c r="AT452" s="153" t="s">
        <v>196</v>
      </c>
      <c r="AU452" s="153" t="s">
        <v>81</v>
      </c>
      <c r="AY452" s="18" t="s">
        <v>123</v>
      </c>
      <c r="BE452" s="154">
        <f t="shared" si="4"/>
        <v>0</v>
      </c>
      <c r="BF452" s="154">
        <f t="shared" si="5"/>
        <v>0</v>
      </c>
      <c r="BG452" s="154">
        <f t="shared" si="6"/>
        <v>0</v>
      </c>
      <c r="BH452" s="154">
        <f t="shared" si="7"/>
        <v>0</v>
      </c>
      <c r="BI452" s="154">
        <f t="shared" si="8"/>
        <v>0</v>
      </c>
      <c r="BJ452" s="18" t="s">
        <v>79</v>
      </c>
      <c r="BK452" s="154">
        <f t="shared" si="9"/>
        <v>0</v>
      </c>
      <c r="BL452" s="18" t="s">
        <v>129</v>
      </c>
      <c r="BM452" s="153" t="s">
        <v>648</v>
      </c>
    </row>
    <row r="453" spans="1:65" s="2" customFormat="1" ht="16.5" customHeight="1">
      <c r="A453" s="33"/>
      <c r="B453" s="140"/>
      <c r="C453" s="187" t="s">
        <v>649</v>
      </c>
      <c r="D453" s="187" t="s">
        <v>196</v>
      </c>
      <c r="E453" s="188" t="s">
        <v>650</v>
      </c>
      <c r="F453" s="189" t="s">
        <v>651</v>
      </c>
      <c r="G453" s="190" t="s">
        <v>612</v>
      </c>
      <c r="H453" s="191">
        <v>1</v>
      </c>
      <c r="I453" s="192"/>
      <c r="J453" s="193">
        <f t="shared" si="0"/>
        <v>0</v>
      </c>
      <c r="K453" s="194"/>
      <c r="L453" s="195"/>
      <c r="M453" s="196" t="s">
        <v>1</v>
      </c>
      <c r="N453" s="197" t="s">
        <v>39</v>
      </c>
      <c r="O453" s="59"/>
      <c r="P453" s="151">
        <f t="shared" si="1"/>
        <v>0</v>
      </c>
      <c r="Q453" s="151">
        <v>0</v>
      </c>
      <c r="R453" s="151">
        <f t="shared" si="2"/>
        <v>0</v>
      </c>
      <c r="S453" s="151">
        <v>0</v>
      </c>
      <c r="T453" s="152">
        <f t="shared" si="3"/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53" t="s">
        <v>172</v>
      </c>
      <c r="AT453" s="153" t="s">
        <v>196</v>
      </c>
      <c r="AU453" s="153" t="s">
        <v>81</v>
      </c>
      <c r="AY453" s="18" t="s">
        <v>123</v>
      </c>
      <c r="BE453" s="154">
        <f t="shared" si="4"/>
        <v>0</v>
      </c>
      <c r="BF453" s="154">
        <f t="shared" si="5"/>
        <v>0</v>
      </c>
      <c r="BG453" s="154">
        <f t="shared" si="6"/>
        <v>0</v>
      </c>
      <c r="BH453" s="154">
        <f t="shared" si="7"/>
        <v>0</v>
      </c>
      <c r="BI453" s="154">
        <f t="shared" si="8"/>
        <v>0</v>
      </c>
      <c r="BJ453" s="18" t="s">
        <v>79</v>
      </c>
      <c r="BK453" s="154">
        <f t="shared" si="9"/>
        <v>0</v>
      </c>
      <c r="BL453" s="18" t="s">
        <v>129</v>
      </c>
      <c r="BM453" s="153" t="s">
        <v>652</v>
      </c>
    </row>
    <row r="454" spans="1:65" s="2" customFormat="1" ht="16.5" customHeight="1">
      <c r="A454" s="33"/>
      <c r="B454" s="140"/>
      <c r="C454" s="187" t="s">
        <v>653</v>
      </c>
      <c r="D454" s="187" t="s">
        <v>196</v>
      </c>
      <c r="E454" s="188" t="s">
        <v>654</v>
      </c>
      <c r="F454" s="189" t="s">
        <v>655</v>
      </c>
      <c r="G454" s="190" t="s">
        <v>612</v>
      </c>
      <c r="H454" s="191">
        <v>1</v>
      </c>
      <c r="I454" s="192"/>
      <c r="J454" s="193">
        <f t="shared" si="0"/>
        <v>0</v>
      </c>
      <c r="K454" s="194"/>
      <c r="L454" s="195"/>
      <c r="M454" s="196" t="s">
        <v>1</v>
      </c>
      <c r="N454" s="197" t="s">
        <v>39</v>
      </c>
      <c r="O454" s="59"/>
      <c r="P454" s="151">
        <f t="shared" si="1"/>
        <v>0</v>
      </c>
      <c r="Q454" s="151">
        <v>0</v>
      </c>
      <c r="R454" s="151">
        <f t="shared" si="2"/>
        <v>0</v>
      </c>
      <c r="S454" s="151">
        <v>0</v>
      </c>
      <c r="T454" s="152">
        <f t="shared" si="3"/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53" t="s">
        <v>172</v>
      </c>
      <c r="AT454" s="153" t="s">
        <v>196</v>
      </c>
      <c r="AU454" s="153" t="s">
        <v>81</v>
      </c>
      <c r="AY454" s="18" t="s">
        <v>123</v>
      </c>
      <c r="BE454" s="154">
        <f t="shared" si="4"/>
        <v>0</v>
      </c>
      <c r="BF454" s="154">
        <f t="shared" si="5"/>
        <v>0</v>
      </c>
      <c r="BG454" s="154">
        <f t="shared" si="6"/>
        <v>0</v>
      </c>
      <c r="BH454" s="154">
        <f t="shared" si="7"/>
        <v>0</v>
      </c>
      <c r="BI454" s="154">
        <f t="shared" si="8"/>
        <v>0</v>
      </c>
      <c r="BJ454" s="18" t="s">
        <v>79</v>
      </c>
      <c r="BK454" s="154">
        <f t="shared" si="9"/>
        <v>0</v>
      </c>
      <c r="BL454" s="18" t="s">
        <v>129</v>
      </c>
      <c r="BM454" s="153" t="s">
        <v>656</v>
      </c>
    </row>
    <row r="455" spans="1:65" s="2" customFormat="1" ht="16.5" customHeight="1">
      <c r="A455" s="33"/>
      <c r="B455" s="140"/>
      <c r="C455" s="187" t="s">
        <v>657</v>
      </c>
      <c r="D455" s="187" t="s">
        <v>196</v>
      </c>
      <c r="E455" s="188" t="s">
        <v>658</v>
      </c>
      <c r="F455" s="189" t="s">
        <v>659</v>
      </c>
      <c r="G455" s="190" t="s">
        <v>612</v>
      </c>
      <c r="H455" s="191">
        <v>1</v>
      </c>
      <c r="I455" s="192"/>
      <c r="J455" s="193">
        <f t="shared" si="0"/>
        <v>0</v>
      </c>
      <c r="K455" s="194"/>
      <c r="L455" s="195"/>
      <c r="M455" s="196" t="s">
        <v>1</v>
      </c>
      <c r="N455" s="197" t="s">
        <v>39</v>
      </c>
      <c r="O455" s="59"/>
      <c r="P455" s="151">
        <f t="shared" si="1"/>
        <v>0</v>
      </c>
      <c r="Q455" s="151">
        <v>0</v>
      </c>
      <c r="R455" s="151">
        <f t="shared" si="2"/>
        <v>0</v>
      </c>
      <c r="S455" s="151">
        <v>0</v>
      </c>
      <c r="T455" s="152">
        <f t="shared" si="3"/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53" t="s">
        <v>172</v>
      </c>
      <c r="AT455" s="153" t="s">
        <v>196</v>
      </c>
      <c r="AU455" s="153" t="s">
        <v>81</v>
      </c>
      <c r="AY455" s="18" t="s">
        <v>123</v>
      </c>
      <c r="BE455" s="154">
        <f t="shared" si="4"/>
        <v>0</v>
      </c>
      <c r="BF455" s="154">
        <f t="shared" si="5"/>
        <v>0</v>
      </c>
      <c r="BG455" s="154">
        <f t="shared" si="6"/>
        <v>0</v>
      </c>
      <c r="BH455" s="154">
        <f t="shared" si="7"/>
        <v>0</v>
      </c>
      <c r="BI455" s="154">
        <f t="shared" si="8"/>
        <v>0</v>
      </c>
      <c r="BJ455" s="18" t="s">
        <v>79</v>
      </c>
      <c r="BK455" s="154">
        <f t="shared" si="9"/>
        <v>0</v>
      </c>
      <c r="BL455" s="18" t="s">
        <v>129</v>
      </c>
      <c r="BM455" s="153" t="s">
        <v>660</v>
      </c>
    </row>
    <row r="456" spans="1:65" s="2" customFormat="1" ht="16.5" customHeight="1">
      <c r="A456" s="33"/>
      <c r="B456" s="140"/>
      <c r="C456" s="187" t="s">
        <v>661</v>
      </c>
      <c r="D456" s="187" t="s">
        <v>196</v>
      </c>
      <c r="E456" s="188" t="s">
        <v>662</v>
      </c>
      <c r="F456" s="189" t="s">
        <v>663</v>
      </c>
      <c r="G456" s="190" t="s">
        <v>612</v>
      </c>
      <c r="H456" s="191">
        <v>1</v>
      </c>
      <c r="I456" s="192"/>
      <c r="J456" s="193">
        <f t="shared" si="0"/>
        <v>0</v>
      </c>
      <c r="K456" s="194"/>
      <c r="L456" s="195"/>
      <c r="M456" s="196" t="s">
        <v>1</v>
      </c>
      <c r="N456" s="197" t="s">
        <v>39</v>
      </c>
      <c r="O456" s="59"/>
      <c r="P456" s="151">
        <f t="shared" si="1"/>
        <v>0</v>
      </c>
      <c r="Q456" s="151">
        <v>0</v>
      </c>
      <c r="R456" s="151">
        <f t="shared" si="2"/>
        <v>0</v>
      </c>
      <c r="S456" s="151">
        <v>0</v>
      </c>
      <c r="T456" s="152">
        <f t="shared" si="3"/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53" t="s">
        <v>172</v>
      </c>
      <c r="AT456" s="153" t="s">
        <v>196</v>
      </c>
      <c r="AU456" s="153" t="s">
        <v>81</v>
      </c>
      <c r="AY456" s="18" t="s">
        <v>123</v>
      </c>
      <c r="BE456" s="154">
        <f t="shared" si="4"/>
        <v>0</v>
      </c>
      <c r="BF456" s="154">
        <f t="shared" si="5"/>
        <v>0</v>
      </c>
      <c r="BG456" s="154">
        <f t="shared" si="6"/>
        <v>0</v>
      </c>
      <c r="BH456" s="154">
        <f t="shared" si="7"/>
        <v>0</v>
      </c>
      <c r="BI456" s="154">
        <f t="shared" si="8"/>
        <v>0</v>
      </c>
      <c r="BJ456" s="18" t="s">
        <v>79</v>
      </c>
      <c r="BK456" s="154">
        <f t="shared" si="9"/>
        <v>0</v>
      </c>
      <c r="BL456" s="18" t="s">
        <v>129</v>
      </c>
      <c r="BM456" s="153" t="s">
        <v>664</v>
      </c>
    </row>
    <row r="457" spans="1:65" s="2" customFormat="1" ht="16.5" customHeight="1">
      <c r="A457" s="33"/>
      <c r="B457" s="140"/>
      <c r="C457" s="187" t="s">
        <v>665</v>
      </c>
      <c r="D457" s="187" t="s">
        <v>196</v>
      </c>
      <c r="E457" s="188" t="s">
        <v>666</v>
      </c>
      <c r="F457" s="189" t="s">
        <v>667</v>
      </c>
      <c r="G457" s="190" t="s">
        <v>612</v>
      </c>
      <c r="H457" s="191">
        <v>1</v>
      </c>
      <c r="I457" s="192"/>
      <c r="J457" s="193">
        <f t="shared" si="0"/>
        <v>0</v>
      </c>
      <c r="K457" s="194"/>
      <c r="L457" s="195"/>
      <c r="M457" s="196" t="s">
        <v>1</v>
      </c>
      <c r="N457" s="197" t="s">
        <v>39</v>
      </c>
      <c r="O457" s="59"/>
      <c r="P457" s="151">
        <f t="shared" si="1"/>
        <v>0</v>
      </c>
      <c r="Q457" s="151">
        <v>0</v>
      </c>
      <c r="R457" s="151">
        <f t="shared" si="2"/>
        <v>0</v>
      </c>
      <c r="S457" s="151">
        <v>0</v>
      </c>
      <c r="T457" s="152">
        <f t="shared" si="3"/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53" t="s">
        <v>172</v>
      </c>
      <c r="AT457" s="153" t="s">
        <v>196</v>
      </c>
      <c r="AU457" s="153" t="s">
        <v>81</v>
      </c>
      <c r="AY457" s="18" t="s">
        <v>123</v>
      </c>
      <c r="BE457" s="154">
        <f t="shared" si="4"/>
        <v>0</v>
      </c>
      <c r="BF457" s="154">
        <f t="shared" si="5"/>
        <v>0</v>
      </c>
      <c r="BG457" s="154">
        <f t="shared" si="6"/>
        <v>0</v>
      </c>
      <c r="BH457" s="154">
        <f t="shared" si="7"/>
        <v>0</v>
      </c>
      <c r="BI457" s="154">
        <f t="shared" si="8"/>
        <v>0</v>
      </c>
      <c r="BJ457" s="18" t="s">
        <v>79</v>
      </c>
      <c r="BK457" s="154">
        <f t="shared" si="9"/>
        <v>0</v>
      </c>
      <c r="BL457" s="18" t="s">
        <v>129</v>
      </c>
      <c r="BM457" s="153" t="s">
        <v>668</v>
      </c>
    </row>
    <row r="458" spans="1:65" s="2" customFormat="1" ht="16.5" customHeight="1">
      <c r="A458" s="33"/>
      <c r="B458" s="140"/>
      <c r="C458" s="187" t="s">
        <v>669</v>
      </c>
      <c r="D458" s="187" t="s">
        <v>196</v>
      </c>
      <c r="E458" s="188" t="s">
        <v>670</v>
      </c>
      <c r="F458" s="189" t="s">
        <v>671</v>
      </c>
      <c r="G458" s="190" t="s">
        <v>612</v>
      </c>
      <c r="H458" s="191">
        <v>188</v>
      </c>
      <c r="I458" s="192"/>
      <c r="J458" s="193">
        <f t="shared" si="0"/>
        <v>0</v>
      </c>
      <c r="K458" s="194"/>
      <c r="L458" s="195"/>
      <c r="M458" s="196" t="s">
        <v>1</v>
      </c>
      <c r="N458" s="197" t="s">
        <v>39</v>
      </c>
      <c r="O458" s="59"/>
      <c r="P458" s="151">
        <f t="shared" si="1"/>
        <v>0</v>
      </c>
      <c r="Q458" s="151">
        <v>0</v>
      </c>
      <c r="R458" s="151">
        <f t="shared" si="2"/>
        <v>0</v>
      </c>
      <c r="S458" s="151">
        <v>0</v>
      </c>
      <c r="T458" s="152">
        <f t="shared" si="3"/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53" t="s">
        <v>172</v>
      </c>
      <c r="AT458" s="153" t="s">
        <v>196</v>
      </c>
      <c r="AU458" s="153" t="s">
        <v>81</v>
      </c>
      <c r="AY458" s="18" t="s">
        <v>123</v>
      </c>
      <c r="BE458" s="154">
        <f t="shared" si="4"/>
        <v>0</v>
      </c>
      <c r="BF458" s="154">
        <f t="shared" si="5"/>
        <v>0</v>
      </c>
      <c r="BG458" s="154">
        <f t="shared" si="6"/>
        <v>0</v>
      </c>
      <c r="BH458" s="154">
        <f t="shared" si="7"/>
        <v>0</v>
      </c>
      <c r="BI458" s="154">
        <f t="shared" si="8"/>
        <v>0</v>
      </c>
      <c r="BJ458" s="18" t="s">
        <v>79</v>
      </c>
      <c r="BK458" s="154">
        <f t="shared" si="9"/>
        <v>0</v>
      </c>
      <c r="BL458" s="18" t="s">
        <v>129</v>
      </c>
      <c r="BM458" s="153" t="s">
        <v>672</v>
      </c>
    </row>
    <row r="459" spans="1:65" s="2" customFormat="1" ht="24.2" customHeight="1">
      <c r="A459" s="33"/>
      <c r="B459" s="140"/>
      <c r="C459" s="141" t="s">
        <v>673</v>
      </c>
      <c r="D459" s="141" t="s">
        <v>125</v>
      </c>
      <c r="E459" s="142" t="s">
        <v>674</v>
      </c>
      <c r="F459" s="143" t="s">
        <v>675</v>
      </c>
      <c r="G459" s="144" t="s">
        <v>335</v>
      </c>
      <c r="H459" s="145">
        <v>1</v>
      </c>
      <c r="I459" s="146"/>
      <c r="J459" s="147">
        <f t="shared" si="0"/>
        <v>0</v>
      </c>
      <c r="K459" s="148"/>
      <c r="L459" s="34"/>
      <c r="M459" s="149" t="s">
        <v>1</v>
      </c>
      <c r="N459" s="150" t="s">
        <v>39</v>
      </c>
      <c r="O459" s="59"/>
      <c r="P459" s="151">
        <f t="shared" si="1"/>
        <v>0</v>
      </c>
      <c r="Q459" s="151">
        <v>0</v>
      </c>
      <c r="R459" s="151">
        <f t="shared" si="2"/>
        <v>0</v>
      </c>
      <c r="S459" s="151">
        <v>0</v>
      </c>
      <c r="T459" s="152">
        <f t="shared" si="3"/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53" t="s">
        <v>215</v>
      </c>
      <c r="AT459" s="153" t="s">
        <v>125</v>
      </c>
      <c r="AU459" s="153" t="s">
        <v>81</v>
      </c>
      <c r="AY459" s="18" t="s">
        <v>123</v>
      </c>
      <c r="BE459" s="154">
        <f t="shared" si="4"/>
        <v>0</v>
      </c>
      <c r="BF459" s="154">
        <f t="shared" si="5"/>
        <v>0</v>
      </c>
      <c r="BG459" s="154">
        <f t="shared" si="6"/>
        <v>0</v>
      </c>
      <c r="BH459" s="154">
        <f t="shared" si="7"/>
        <v>0</v>
      </c>
      <c r="BI459" s="154">
        <f t="shared" si="8"/>
        <v>0</v>
      </c>
      <c r="BJ459" s="18" t="s">
        <v>79</v>
      </c>
      <c r="BK459" s="154">
        <f t="shared" si="9"/>
        <v>0</v>
      </c>
      <c r="BL459" s="18" t="s">
        <v>215</v>
      </c>
      <c r="BM459" s="153" t="s">
        <v>676</v>
      </c>
    </row>
    <row r="460" spans="1:65" s="2" customFormat="1" ht="33" customHeight="1">
      <c r="A460" s="33"/>
      <c r="B460" s="140"/>
      <c r="C460" s="141" t="s">
        <v>677</v>
      </c>
      <c r="D460" s="141" t="s">
        <v>125</v>
      </c>
      <c r="E460" s="142" t="s">
        <v>678</v>
      </c>
      <c r="F460" s="143" t="s">
        <v>679</v>
      </c>
      <c r="G460" s="144" t="s">
        <v>335</v>
      </c>
      <c r="H460" s="145">
        <v>1</v>
      </c>
      <c r="I460" s="146"/>
      <c r="J460" s="147">
        <f t="shared" si="0"/>
        <v>0</v>
      </c>
      <c r="K460" s="148"/>
      <c r="L460" s="34"/>
      <c r="M460" s="149" t="s">
        <v>1</v>
      </c>
      <c r="N460" s="150" t="s">
        <v>39</v>
      </c>
      <c r="O460" s="59"/>
      <c r="P460" s="151">
        <f t="shared" si="1"/>
        <v>0</v>
      </c>
      <c r="Q460" s="151">
        <v>0</v>
      </c>
      <c r="R460" s="151">
        <f t="shared" si="2"/>
        <v>0</v>
      </c>
      <c r="S460" s="151">
        <v>0</v>
      </c>
      <c r="T460" s="152">
        <f t="shared" si="3"/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53" t="s">
        <v>215</v>
      </c>
      <c r="AT460" s="153" t="s">
        <v>125</v>
      </c>
      <c r="AU460" s="153" t="s">
        <v>81</v>
      </c>
      <c r="AY460" s="18" t="s">
        <v>123</v>
      </c>
      <c r="BE460" s="154">
        <f t="shared" si="4"/>
        <v>0</v>
      </c>
      <c r="BF460" s="154">
        <f t="shared" si="5"/>
        <v>0</v>
      </c>
      <c r="BG460" s="154">
        <f t="shared" si="6"/>
        <v>0</v>
      </c>
      <c r="BH460" s="154">
        <f t="shared" si="7"/>
        <v>0</v>
      </c>
      <c r="BI460" s="154">
        <f t="shared" si="8"/>
        <v>0</v>
      </c>
      <c r="BJ460" s="18" t="s">
        <v>79</v>
      </c>
      <c r="BK460" s="154">
        <f t="shared" si="9"/>
        <v>0</v>
      </c>
      <c r="BL460" s="18" t="s">
        <v>215</v>
      </c>
      <c r="BM460" s="153" t="s">
        <v>680</v>
      </c>
    </row>
    <row r="461" spans="1:65" s="2" customFormat="1" ht="24.2" customHeight="1">
      <c r="A461" s="33"/>
      <c r="B461" s="140"/>
      <c r="C461" s="141" t="s">
        <v>681</v>
      </c>
      <c r="D461" s="141" t="s">
        <v>125</v>
      </c>
      <c r="E461" s="142" t="s">
        <v>682</v>
      </c>
      <c r="F461" s="143" t="s">
        <v>683</v>
      </c>
      <c r="G461" s="144" t="s">
        <v>218</v>
      </c>
      <c r="H461" s="145">
        <v>47</v>
      </c>
      <c r="I461" s="146"/>
      <c r="J461" s="147">
        <f t="shared" si="0"/>
        <v>0</v>
      </c>
      <c r="K461" s="148"/>
      <c r="L461" s="34"/>
      <c r="M461" s="149" t="s">
        <v>1</v>
      </c>
      <c r="N461" s="150" t="s">
        <v>39</v>
      </c>
      <c r="O461" s="59"/>
      <c r="P461" s="151">
        <f t="shared" si="1"/>
        <v>0</v>
      </c>
      <c r="Q461" s="151">
        <v>0</v>
      </c>
      <c r="R461" s="151">
        <f t="shared" si="2"/>
        <v>0</v>
      </c>
      <c r="S461" s="151">
        <v>0</v>
      </c>
      <c r="T461" s="152">
        <f t="shared" si="3"/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53" t="s">
        <v>215</v>
      </c>
      <c r="AT461" s="153" t="s">
        <v>125</v>
      </c>
      <c r="AU461" s="153" t="s">
        <v>81</v>
      </c>
      <c r="AY461" s="18" t="s">
        <v>123</v>
      </c>
      <c r="BE461" s="154">
        <f t="shared" si="4"/>
        <v>0</v>
      </c>
      <c r="BF461" s="154">
        <f t="shared" si="5"/>
        <v>0</v>
      </c>
      <c r="BG461" s="154">
        <f t="shared" si="6"/>
        <v>0</v>
      </c>
      <c r="BH461" s="154">
        <f t="shared" si="7"/>
        <v>0</v>
      </c>
      <c r="BI461" s="154">
        <f t="shared" si="8"/>
        <v>0</v>
      </c>
      <c r="BJ461" s="18" t="s">
        <v>79</v>
      </c>
      <c r="BK461" s="154">
        <f t="shared" si="9"/>
        <v>0</v>
      </c>
      <c r="BL461" s="18" t="s">
        <v>215</v>
      </c>
      <c r="BM461" s="153" t="s">
        <v>684</v>
      </c>
    </row>
    <row r="462" spans="1:65" s="2" customFormat="1" ht="16.5" customHeight="1">
      <c r="A462" s="33"/>
      <c r="B462" s="140"/>
      <c r="C462" s="187" t="s">
        <v>685</v>
      </c>
      <c r="D462" s="187" t="s">
        <v>196</v>
      </c>
      <c r="E462" s="188" t="s">
        <v>686</v>
      </c>
      <c r="F462" s="189" t="s">
        <v>687</v>
      </c>
      <c r="G462" s="190" t="s">
        <v>612</v>
      </c>
      <c r="H462" s="191">
        <v>3</v>
      </c>
      <c r="I462" s="192"/>
      <c r="J462" s="193">
        <f t="shared" si="0"/>
        <v>0</v>
      </c>
      <c r="K462" s="194"/>
      <c r="L462" s="195"/>
      <c r="M462" s="196" t="s">
        <v>1</v>
      </c>
      <c r="N462" s="197" t="s">
        <v>39</v>
      </c>
      <c r="O462" s="59"/>
      <c r="P462" s="151">
        <f t="shared" si="1"/>
        <v>0</v>
      </c>
      <c r="Q462" s="151">
        <v>0</v>
      </c>
      <c r="R462" s="151">
        <f t="shared" si="2"/>
        <v>0</v>
      </c>
      <c r="S462" s="151">
        <v>0</v>
      </c>
      <c r="T462" s="152">
        <f t="shared" si="3"/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53" t="s">
        <v>307</v>
      </c>
      <c r="AT462" s="153" t="s">
        <v>196</v>
      </c>
      <c r="AU462" s="153" t="s">
        <v>81</v>
      </c>
      <c r="AY462" s="18" t="s">
        <v>123</v>
      </c>
      <c r="BE462" s="154">
        <f t="shared" si="4"/>
        <v>0</v>
      </c>
      <c r="BF462" s="154">
        <f t="shared" si="5"/>
        <v>0</v>
      </c>
      <c r="BG462" s="154">
        <f t="shared" si="6"/>
        <v>0</v>
      </c>
      <c r="BH462" s="154">
        <f t="shared" si="7"/>
        <v>0</v>
      </c>
      <c r="BI462" s="154">
        <f t="shared" si="8"/>
        <v>0</v>
      </c>
      <c r="BJ462" s="18" t="s">
        <v>79</v>
      </c>
      <c r="BK462" s="154">
        <f t="shared" si="9"/>
        <v>0</v>
      </c>
      <c r="BL462" s="18" t="s">
        <v>215</v>
      </c>
      <c r="BM462" s="153" t="s">
        <v>688</v>
      </c>
    </row>
    <row r="463" spans="1:65" s="2" customFormat="1" ht="21.75" customHeight="1">
      <c r="A463" s="33"/>
      <c r="B463" s="140"/>
      <c r="C463" s="187" t="s">
        <v>689</v>
      </c>
      <c r="D463" s="187" t="s">
        <v>196</v>
      </c>
      <c r="E463" s="188" t="s">
        <v>690</v>
      </c>
      <c r="F463" s="189" t="s">
        <v>691</v>
      </c>
      <c r="G463" s="190" t="s">
        <v>612</v>
      </c>
      <c r="H463" s="191">
        <v>22</v>
      </c>
      <c r="I463" s="192"/>
      <c r="J463" s="193">
        <f t="shared" si="0"/>
        <v>0</v>
      </c>
      <c r="K463" s="194"/>
      <c r="L463" s="195"/>
      <c r="M463" s="196" t="s">
        <v>1</v>
      </c>
      <c r="N463" s="197" t="s">
        <v>39</v>
      </c>
      <c r="O463" s="59"/>
      <c r="P463" s="151">
        <f t="shared" si="1"/>
        <v>0</v>
      </c>
      <c r="Q463" s="151">
        <v>0</v>
      </c>
      <c r="R463" s="151">
        <f t="shared" si="2"/>
        <v>0</v>
      </c>
      <c r="S463" s="151">
        <v>0</v>
      </c>
      <c r="T463" s="152">
        <f t="shared" si="3"/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53" t="s">
        <v>307</v>
      </c>
      <c r="AT463" s="153" t="s">
        <v>196</v>
      </c>
      <c r="AU463" s="153" t="s">
        <v>81</v>
      </c>
      <c r="AY463" s="18" t="s">
        <v>123</v>
      </c>
      <c r="BE463" s="154">
        <f t="shared" si="4"/>
        <v>0</v>
      </c>
      <c r="BF463" s="154">
        <f t="shared" si="5"/>
        <v>0</v>
      </c>
      <c r="BG463" s="154">
        <f t="shared" si="6"/>
        <v>0</v>
      </c>
      <c r="BH463" s="154">
        <f t="shared" si="7"/>
        <v>0</v>
      </c>
      <c r="BI463" s="154">
        <f t="shared" si="8"/>
        <v>0</v>
      </c>
      <c r="BJ463" s="18" t="s">
        <v>79</v>
      </c>
      <c r="BK463" s="154">
        <f t="shared" si="9"/>
        <v>0</v>
      </c>
      <c r="BL463" s="18" t="s">
        <v>215</v>
      </c>
      <c r="BM463" s="153" t="s">
        <v>692</v>
      </c>
    </row>
    <row r="464" spans="1:65" s="2" customFormat="1" ht="21.75" customHeight="1">
      <c r="A464" s="33"/>
      <c r="B464" s="140"/>
      <c r="C464" s="187" t="s">
        <v>693</v>
      </c>
      <c r="D464" s="187" t="s">
        <v>196</v>
      </c>
      <c r="E464" s="188" t="s">
        <v>694</v>
      </c>
      <c r="F464" s="189" t="s">
        <v>695</v>
      </c>
      <c r="G464" s="190" t="s">
        <v>612</v>
      </c>
      <c r="H464" s="191">
        <v>6</v>
      </c>
      <c r="I464" s="192"/>
      <c r="J464" s="193">
        <f t="shared" si="0"/>
        <v>0</v>
      </c>
      <c r="K464" s="194"/>
      <c r="L464" s="195"/>
      <c r="M464" s="196" t="s">
        <v>1</v>
      </c>
      <c r="N464" s="197" t="s">
        <v>39</v>
      </c>
      <c r="O464" s="59"/>
      <c r="P464" s="151">
        <f t="shared" si="1"/>
        <v>0</v>
      </c>
      <c r="Q464" s="151">
        <v>0</v>
      </c>
      <c r="R464" s="151">
        <f t="shared" si="2"/>
        <v>0</v>
      </c>
      <c r="S464" s="151">
        <v>0</v>
      </c>
      <c r="T464" s="152">
        <f t="shared" si="3"/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53" t="s">
        <v>307</v>
      </c>
      <c r="AT464" s="153" t="s">
        <v>196</v>
      </c>
      <c r="AU464" s="153" t="s">
        <v>81</v>
      </c>
      <c r="AY464" s="18" t="s">
        <v>123</v>
      </c>
      <c r="BE464" s="154">
        <f t="shared" si="4"/>
        <v>0</v>
      </c>
      <c r="BF464" s="154">
        <f t="shared" si="5"/>
        <v>0</v>
      </c>
      <c r="BG464" s="154">
        <f t="shared" si="6"/>
        <v>0</v>
      </c>
      <c r="BH464" s="154">
        <f t="shared" si="7"/>
        <v>0</v>
      </c>
      <c r="BI464" s="154">
        <f t="shared" si="8"/>
        <v>0</v>
      </c>
      <c r="BJ464" s="18" t="s">
        <v>79</v>
      </c>
      <c r="BK464" s="154">
        <f t="shared" si="9"/>
        <v>0</v>
      </c>
      <c r="BL464" s="18" t="s">
        <v>215</v>
      </c>
      <c r="BM464" s="153" t="s">
        <v>696</v>
      </c>
    </row>
    <row r="465" spans="1:65" s="2" customFormat="1" ht="21.75" customHeight="1">
      <c r="A465" s="33"/>
      <c r="B465" s="140"/>
      <c r="C465" s="187" t="s">
        <v>697</v>
      </c>
      <c r="D465" s="187" t="s">
        <v>196</v>
      </c>
      <c r="E465" s="188" t="s">
        <v>698</v>
      </c>
      <c r="F465" s="189" t="s">
        <v>699</v>
      </c>
      <c r="G465" s="190" t="s">
        <v>612</v>
      </c>
      <c r="H465" s="191">
        <v>18</v>
      </c>
      <c r="I465" s="192"/>
      <c r="J465" s="193">
        <f t="shared" si="0"/>
        <v>0</v>
      </c>
      <c r="K465" s="194"/>
      <c r="L465" s="195"/>
      <c r="M465" s="196" t="s">
        <v>1</v>
      </c>
      <c r="N465" s="197" t="s">
        <v>39</v>
      </c>
      <c r="O465" s="59"/>
      <c r="P465" s="151">
        <f t="shared" si="1"/>
        <v>0</v>
      </c>
      <c r="Q465" s="151">
        <v>0</v>
      </c>
      <c r="R465" s="151">
        <f t="shared" si="2"/>
        <v>0</v>
      </c>
      <c r="S465" s="151">
        <v>0</v>
      </c>
      <c r="T465" s="152">
        <f t="shared" si="3"/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53" t="s">
        <v>307</v>
      </c>
      <c r="AT465" s="153" t="s">
        <v>196</v>
      </c>
      <c r="AU465" s="153" t="s">
        <v>81</v>
      </c>
      <c r="AY465" s="18" t="s">
        <v>123</v>
      </c>
      <c r="BE465" s="154">
        <f t="shared" si="4"/>
        <v>0</v>
      </c>
      <c r="BF465" s="154">
        <f t="shared" si="5"/>
        <v>0</v>
      </c>
      <c r="BG465" s="154">
        <f t="shared" si="6"/>
        <v>0</v>
      </c>
      <c r="BH465" s="154">
        <f t="shared" si="7"/>
        <v>0</v>
      </c>
      <c r="BI465" s="154">
        <f t="shared" si="8"/>
        <v>0</v>
      </c>
      <c r="BJ465" s="18" t="s">
        <v>79</v>
      </c>
      <c r="BK465" s="154">
        <f t="shared" si="9"/>
        <v>0</v>
      </c>
      <c r="BL465" s="18" t="s">
        <v>215</v>
      </c>
      <c r="BM465" s="153" t="s">
        <v>700</v>
      </c>
    </row>
    <row r="466" spans="1:65" s="2" customFormat="1" ht="16.5" customHeight="1">
      <c r="A466" s="33"/>
      <c r="B466" s="140"/>
      <c r="C466" s="187" t="s">
        <v>701</v>
      </c>
      <c r="D466" s="187" t="s">
        <v>196</v>
      </c>
      <c r="E466" s="188" t="s">
        <v>702</v>
      </c>
      <c r="F466" s="189" t="s">
        <v>703</v>
      </c>
      <c r="G466" s="190" t="s">
        <v>612</v>
      </c>
      <c r="H466" s="191">
        <v>3</v>
      </c>
      <c r="I466" s="192"/>
      <c r="J466" s="193">
        <f t="shared" si="0"/>
        <v>0</v>
      </c>
      <c r="K466" s="194"/>
      <c r="L466" s="195"/>
      <c r="M466" s="196" t="s">
        <v>1</v>
      </c>
      <c r="N466" s="197" t="s">
        <v>39</v>
      </c>
      <c r="O466" s="59"/>
      <c r="P466" s="151">
        <f t="shared" si="1"/>
        <v>0</v>
      </c>
      <c r="Q466" s="151">
        <v>0</v>
      </c>
      <c r="R466" s="151">
        <f t="shared" si="2"/>
        <v>0</v>
      </c>
      <c r="S466" s="151">
        <v>0</v>
      </c>
      <c r="T466" s="152">
        <f t="shared" si="3"/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3" t="s">
        <v>307</v>
      </c>
      <c r="AT466" s="153" t="s">
        <v>196</v>
      </c>
      <c r="AU466" s="153" t="s">
        <v>81</v>
      </c>
      <c r="AY466" s="18" t="s">
        <v>123</v>
      </c>
      <c r="BE466" s="154">
        <f t="shared" si="4"/>
        <v>0</v>
      </c>
      <c r="BF466" s="154">
        <f t="shared" si="5"/>
        <v>0</v>
      </c>
      <c r="BG466" s="154">
        <f t="shared" si="6"/>
        <v>0</v>
      </c>
      <c r="BH466" s="154">
        <f t="shared" si="7"/>
        <v>0</v>
      </c>
      <c r="BI466" s="154">
        <f t="shared" si="8"/>
        <v>0</v>
      </c>
      <c r="BJ466" s="18" t="s">
        <v>79</v>
      </c>
      <c r="BK466" s="154">
        <f t="shared" si="9"/>
        <v>0</v>
      </c>
      <c r="BL466" s="18" t="s">
        <v>215</v>
      </c>
      <c r="BM466" s="153" t="s">
        <v>704</v>
      </c>
    </row>
    <row r="467" spans="1:65" s="2" customFormat="1" ht="16.5" customHeight="1">
      <c r="A467" s="33"/>
      <c r="B467" s="140"/>
      <c r="C467" s="187" t="s">
        <v>705</v>
      </c>
      <c r="D467" s="187" t="s">
        <v>196</v>
      </c>
      <c r="E467" s="188" t="s">
        <v>706</v>
      </c>
      <c r="F467" s="189" t="s">
        <v>707</v>
      </c>
      <c r="G467" s="190" t="s">
        <v>612</v>
      </c>
      <c r="H467" s="191">
        <v>1</v>
      </c>
      <c r="I467" s="192"/>
      <c r="J467" s="193">
        <f t="shared" si="0"/>
        <v>0</v>
      </c>
      <c r="K467" s="194"/>
      <c r="L467" s="195"/>
      <c r="M467" s="196" t="s">
        <v>1</v>
      </c>
      <c r="N467" s="197" t="s">
        <v>39</v>
      </c>
      <c r="O467" s="59"/>
      <c r="P467" s="151">
        <f t="shared" si="1"/>
        <v>0</v>
      </c>
      <c r="Q467" s="151">
        <v>0</v>
      </c>
      <c r="R467" s="151">
        <f t="shared" si="2"/>
        <v>0</v>
      </c>
      <c r="S467" s="151">
        <v>0</v>
      </c>
      <c r="T467" s="152">
        <f t="shared" si="3"/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53" t="s">
        <v>307</v>
      </c>
      <c r="AT467" s="153" t="s">
        <v>196</v>
      </c>
      <c r="AU467" s="153" t="s">
        <v>81</v>
      </c>
      <c r="AY467" s="18" t="s">
        <v>123</v>
      </c>
      <c r="BE467" s="154">
        <f t="shared" si="4"/>
        <v>0</v>
      </c>
      <c r="BF467" s="154">
        <f t="shared" si="5"/>
        <v>0</v>
      </c>
      <c r="BG467" s="154">
        <f t="shared" si="6"/>
        <v>0</v>
      </c>
      <c r="BH467" s="154">
        <f t="shared" si="7"/>
        <v>0</v>
      </c>
      <c r="BI467" s="154">
        <f t="shared" si="8"/>
        <v>0</v>
      </c>
      <c r="BJ467" s="18" t="s">
        <v>79</v>
      </c>
      <c r="BK467" s="154">
        <f t="shared" si="9"/>
        <v>0</v>
      </c>
      <c r="BL467" s="18" t="s">
        <v>215</v>
      </c>
      <c r="BM467" s="153" t="s">
        <v>708</v>
      </c>
    </row>
    <row r="468" spans="1:65" s="2" customFormat="1" ht="16.5" customHeight="1">
      <c r="A468" s="33"/>
      <c r="B468" s="140"/>
      <c r="C468" s="187" t="s">
        <v>709</v>
      </c>
      <c r="D468" s="187" t="s">
        <v>196</v>
      </c>
      <c r="E468" s="188" t="s">
        <v>710</v>
      </c>
      <c r="F468" s="189" t="s">
        <v>711</v>
      </c>
      <c r="G468" s="190" t="s">
        <v>612</v>
      </c>
      <c r="H468" s="191">
        <v>3</v>
      </c>
      <c r="I468" s="192"/>
      <c r="J468" s="193">
        <f t="shared" si="0"/>
        <v>0</v>
      </c>
      <c r="K468" s="194"/>
      <c r="L468" s="195"/>
      <c r="M468" s="196" t="s">
        <v>1</v>
      </c>
      <c r="N468" s="197" t="s">
        <v>39</v>
      </c>
      <c r="O468" s="59"/>
      <c r="P468" s="151">
        <f t="shared" si="1"/>
        <v>0</v>
      </c>
      <c r="Q468" s="151">
        <v>0</v>
      </c>
      <c r="R468" s="151">
        <f t="shared" si="2"/>
        <v>0</v>
      </c>
      <c r="S468" s="151">
        <v>0</v>
      </c>
      <c r="T468" s="152">
        <f t="shared" si="3"/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53" t="s">
        <v>307</v>
      </c>
      <c r="AT468" s="153" t="s">
        <v>196</v>
      </c>
      <c r="AU468" s="153" t="s">
        <v>81</v>
      </c>
      <c r="AY468" s="18" t="s">
        <v>123</v>
      </c>
      <c r="BE468" s="154">
        <f t="shared" si="4"/>
        <v>0</v>
      </c>
      <c r="BF468" s="154">
        <f t="shared" si="5"/>
        <v>0</v>
      </c>
      <c r="BG468" s="154">
        <f t="shared" si="6"/>
        <v>0</v>
      </c>
      <c r="BH468" s="154">
        <f t="shared" si="7"/>
        <v>0</v>
      </c>
      <c r="BI468" s="154">
        <f t="shared" si="8"/>
        <v>0</v>
      </c>
      <c r="BJ468" s="18" t="s">
        <v>79</v>
      </c>
      <c r="BK468" s="154">
        <f t="shared" si="9"/>
        <v>0</v>
      </c>
      <c r="BL468" s="18" t="s">
        <v>215</v>
      </c>
      <c r="BM468" s="153" t="s">
        <v>712</v>
      </c>
    </row>
    <row r="469" spans="1:65" s="2" customFormat="1" ht="24.2" customHeight="1">
      <c r="A469" s="33"/>
      <c r="B469" s="140"/>
      <c r="C469" s="187" t="s">
        <v>713</v>
      </c>
      <c r="D469" s="187" t="s">
        <v>196</v>
      </c>
      <c r="E469" s="188" t="s">
        <v>714</v>
      </c>
      <c r="F469" s="189" t="s">
        <v>715</v>
      </c>
      <c r="G469" s="190" t="s">
        <v>612</v>
      </c>
      <c r="H469" s="191">
        <v>1</v>
      </c>
      <c r="I469" s="192"/>
      <c r="J469" s="193">
        <f t="shared" si="0"/>
        <v>0</v>
      </c>
      <c r="K469" s="194"/>
      <c r="L469" s="195"/>
      <c r="M469" s="196" t="s">
        <v>1</v>
      </c>
      <c r="N469" s="197" t="s">
        <v>39</v>
      </c>
      <c r="O469" s="59"/>
      <c r="P469" s="151">
        <f t="shared" si="1"/>
        <v>0</v>
      </c>
      <c r="Q469" s="151">
        <v>0</v>
      </c>
      <c r="R469" s="151">
        <f t="shared" si="2"/>
        <v>0</v>
      </c>
      <c r="S469" s="151">
        <v>0</v>
      </c>
      <c r="T469" s="152">
        <f t="shared" si="3"/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53" t="s">
        <v>307</v>
      </c>
      <c r="AT469" s="153" t="s">
        <v>196</v>
      </c>
      <c r="AU469" s="153" t="s">
        <v>81</v>
      </c>
      <c r="AY469" s="18" t="s">
        <v>123</v>
      </c>
      <c r="BE469" s="154">
        <f t="shared" si="4"/>
        <v>0</v>
      </c>
      <c r="BF469" s="154">
        <f t="shared" si="5"/>
        <v>0</v>
      </c>
      <c r="BG469" s="154">
        <f t="shared" si="6"/>
        <v>0</v>
      </c>
      <c r="BH469" s="154">
        <f t="shared" si="7"/>
        <v>0</v>
      </c>
      <c r="BI469" s="154">
        <f t="shared" si="8"/>
        <v>0</v>
      </c>
      <c r="BJ469" s="18" t="s">
        <v>79</v>
      </c>
      <c r="BK469" s="154">
        <f t="shared" si="9"/>
        <v>0</v>
      </c>
      <c r="BL469" s="18" t="s">
        <v>215</v>
      </c>
      <c r="BM469" s="153" t="s">
        <v>716</v>
      </c>
    </row>
    <row r="470" spans="1:65" s="2" customFormat="1" ht="24.2" customHeight="1">
      <c r="A470" s="33"/>
      <c r="B470" s="140"/>
      <c r="C470" s="187" t="s">
        <v>717</v>
      </c>
      <c r="D470" s="187" t="s">
        <v>196</v>
      </c>
      <c r="E470" s="188" t="s">
        <v>718</v>
      </c>
      <c r="F470" s="189" t="s">
        <v>719</v>
      </c>
      <c r="G470" s="190" t="s">
        <v>612</v>
      </c>
      <c r="H470" s="191">
        <v>6</v>
      </c>
      <c r="I470" s="192"/>
      <c r="J470" s="193">
        <f t="shared" si="0"/>
        <v>0</v>
      </c>
      <c r="K470" s="194"/>
      <c r="L470" s="195"/>
      <c r="M470" s="196" t="s">
        <v>1</v>
      </c>
      <c r="N470" s="197" t="s">
        <v>39</v>
      </c>
      <c r="O470" s="59"/>
      <c r="P470" s="151">
        <f t="shared" si="1"/>
        <v>0</v>
      </c>
      <c r="Q470" s="151">
        <v>0</v>
      </c>
      <c r="R470" s="151">
        <f t="shared" si="2"/>
        <v>0</v>
      </c>
      <c r="S470" s="151">
        <v>0</v>
      </c>
      <c r="T470" s="152">
        <f t="shared" si="3"/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53" t="s">
        <v>307</v>
      </c>
      <c r="AT470" s="153" t="s">
        <v>196</v>
      </c>
      <c r="AU470" s="153" t="s">
        <v>81</v>
      </c>
      <c r="AY470" s="18" t="s">
        <v>123</v>
      </c>
      <c r="BE470" s="154">
        <f t="shared" si="4"/>
        <v>0</v>
      </c>
      <c r="BF470" s="154">
        <f t="shared" si="5"/>
        <v>0</v>
      </c>
      <c r="BG470" s="154">
        <f t="shared" si="6"/>
        <v>0</v>
      </c>
      <c r="BH470" s="154">
        <f t="shared" si="7"/>
        <v>0</v>
      </c>
      <c r="BI470" s="154">
        <f t="shared" si="8"/>
        <v>0</v>
      </c>
      <c r="BJ470" s="18" t="s">
        <v>79</v>
      </c>
      <c r="BK470" s="154">
        <f t="shared" si="9"/>
        <v>0</v>
      </c>
      <c r="BL470" s="18" t="s">
        <v>215</v>
      </c>
      <c r="BM470" s="153" t="s">
        <v>720</v>
      </c>
    </row>
    <row r="471" spans="1:65" s="2" customFormat="1" ht="24.2" customHeight="1">
      <c r="A471" s="33"/>
      <c r="B471" s="140"/>
      <c r="C471" s="187" t="s">
        <v>721</v>
      </c>
      <c r="D471" s="187" t="s">
        <v>196</v>
      </c>
      <c r="E471" s="188" t="s">
        <v>722</v>
      </c>
      <c r="F471" s="189" t="s">
        <v>723</v>
      </c>
      <c r="G471" s="190" t="s">
        <v>612</v>
      </c>
      <c r="H471" s="191">
        <v>2</v>
      </c>
      <c r="I471" s="192"/>
      <c r="J471" s="193">
        <f t="shared" si="0"/>
        <v>0</v>
      </c>
      <c r="K471" s="194"/>
      <c r="L471" s="195"/>
      <c r="M471" s="196" t="s">
        <v>1</v>
      </c>
      <c r="N471" s="197" t="s">
        <v>39</v>
      </c>
      <c r="O471" s="59"/>
      <c r="P471" s="151">
        <f t="shared" si="1"/>
        <v>0</v>
      </c>
      <c r="Q471" s="151">
        <v>0</v>
      </c>
      <c r="R471" s="151">
        <f t="shared" si="2"/>
        <v>0</v>
      </c>
      <c r="S471" s="151">
        <v>0</v>
      </c>
      <c r="T471" s="152">
        <f t="shared" si="3"/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53" t="s">
        <v>307</v>
      </c>
      <c r="AT471" s="153" t="s">
        <v>196</v>
      </c>
      <c r="AU471" s="153" t="s">
        <v>81</v>
      </c>
      <c r="AY471" s="18" t="s">
        <v>123</v>
      </c>
      <c r="BE471" s="154">
        <f t="shared" si="4"/>
        <v>0</v>
      </c>
      <c r="BF471" s="154">
        <f t="shared" si="5"/>
        <v>0</v>
      </c>
      <c r="BG471" s="154">
        <f t="shared" si="6"/>
        <v>0</v>
      </c>
      <c r="BH471" s="154">
        <f t="shared" si="7"/>
        <v>0</v>
      </c>
      <c r="BI471" s="154">
        <f t="shared" si="8"/>
        <v>0</v>
      </c>
      <c r="BJ471" s="18" t="s">
        <v>79</v>
      </c>
      <c r="BK471" s="154">
        <f t="shared" si="9"/>
        <v>0</v>
      </c>
      <c r="BL471" s="18" t="s">
        <v>215</v>
      </c>
      <c r="BM471" s="153" t="s">
        <v>724</v>
      </c>
    </row>
    <row r="472" spans="1:65" s="2" customFormat="1" ht="16.5" customHeight="1">
      <c r="A472" s="33"/>
      <c r="B472" s="140"/>
      <c r="C472" s="187" t="s">
        <v>725</v>
      </c>
      <c r="D472" s="187" t="s">
        <v>196</v>
      </c>
      <c r="E472" s="188" t="s">
        <v>726</v>
      </c>
      <c r="F472" s="189" t="s">
        <v>727</v>
      </c>
      <c r="G472" s="190" t="s">
        <v>612</v>
      </c>
      <c r="H472" s="191">
        <v>6</v>
      </c>
      <c r="I472" s="192"/>
      <c r="J472" s="193">
        <f t="shared" si="0"/>
        <v>0</v>
      </c>
      <c r="K472" s="194"/>
      <c r="L472" s="195"/>
      <c r="M472" s="196" t="s">
        <v>1</v>
      </c>
      <c r="N472" s="197" t="s">
        <v>39</v>
      </c>
      <c r="O472" s="59"/>
      <c r="P472" s="151">
        <f t="shared" si="1"/>
        <v>0</v>
      </c>
      <c r="Q472" s="151">
        <v>0</v>
      </c>
      <c r="R472" s="151">
        <f t="shared" si="2"/>
        <v>0</v>
      </c>
      <c r="S472" s="151">
        <v>0</v>
      </c>
      <c r="T472" s="152">
        <f t="shared" si="3"/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53" t="s">
        <v>307</v>
      </c>
      <c r="AT472" s="153" t="s">
        <v>196</v>
      </c>
      <c r="AU472" s="153" t="s">
        <v>81</v>
      </c>
      <c r="AY472" s="18" t="s">
        <v>123</v>
      </c>
      <c r="BE472" s="154">
        <f t="shared" si="4"/>
        <v>0</v>
      </c>
      <c r="BF472" s="154">
        <f t="shared" si="5"/>
        <v>0</v>
      </c>
      <c r="BG472" s="154">
        <f t="shared" si="6"/>
        <v>0</v>
      </c>
      <c r="BH472" s="154">
        <f t="shared" si="7"/>
        <v>0</v>
      </c>
      <c r="BI472" s="154">
        <f t="shared" si="8"/>
        <v>0</v>
      </c>
      <c r="BJ472" s="18" t="s">
        <v>79</v>
      </c>
      <c r="BK472" s="154">
        <f t="shared" si="9"/>
        <v>0</v>
      </c>
      <c r="BL472" s="18" t="s">
        <v>215</v>
      </c>
      <c r="BM472" s="153" t="s">
        <v>728</v>
      </c>
    </row>
    <row r="473" spans="1:65" s="2" customFormat="1" ht="16.5" customHeight="1">
      <c r="A473" s="33"/>
      <c r="B473" s="140"/>
      <c r="C473" s="187" t="s">
        <v>729</v>
      </c>
      <c r="D473" s="187" t="s">
        <v>196</v>
      </c>
      <c r="E473" s="188" t="s">
        <v>730</v>
      </c>
      <c r="F473" s="189" t="s">
        <v>731</v>
      </c>
      <c r="G473" s="190" t="s">
        <v>612</v>
      </c>
      <c r="H473" s="191">
        <v>4</v>
      </c>
      <c r="I473" s="192"/>
      <c r="J473" s="193">
        <f t="shared" si="0"/>
        <v>0</v>
      </c>
      <c r="K473" s="194"/>
      <c r="L473" s="195"/>
      <c r="M473" s="196" t="s">
        <v>1</v>
      </c>
      <c r="N473" s="197" t="s">
        <v>39</v>
      </c>
      <c r="O473" s="59"/>
      <c r="P473" s="151">
        <f t="shared" si="1"/>
        <v>0</v>
      </c>
      <c r="Q473" s="151">
        <v>0</v>
      </c>
      <c r="R473" s="151">
        <f t="shared" si="2"/>
        <v>0</v>
      </c>
      <c r="S473" s="151">
        <v>0</v>
      </c>
      <c r="T473" s="152">
        <f t="shared" si="3"/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3" t="s">
        <v>307</v>
      </c>
      <c r="AT473" s="153" t="s">
        <v>196</v>
      </c>
      <c r="AU473" s="153" t="s">
        <v>81</v>
      </c>
      <c r="AY473" s="18" t="s">
        <v>123</v>
      </c>
      <c r="BE473" s="154">
        <f t="shared" si="4"/>
        <v>0</v>
      </c>
      <c r="BF473" s="154">
        <f t="shared" si="5"/>
        <v>0</v>
      </c>
      <c r="BG473" s="154">
        <f t="shared" si="6"/>
        <v>0</v>
      </c>
      <c r="BH473" s="154">
        <f t="shared" si="7"/>
        <v>0</v>
      </c>
      <c r="BI473" s="154">
        <f t="shared" si="8"/>
        <v>0</v>
      </c>
      <c r="BJ473" s="18" t="s">
        <v>79</v>
      </c>
      <c r="BK473" s="154">
        <f t="shared" si="9"/>
        <v>0</v>
      </c>
      <c r="BL473" s="18" t="s">
        <v>215</v>
      </c>
      <c r="BM473" s="153" t="s">
        <v>732</v>
      </c>
    </row>
    <row r="474" spans="1:65" s="2" customFormat="1" ht="24.2" customHeight="1">
      <c r="A474" s="33"/>
      <c r="B474" s="140"/>
      <c r="C474" s="187" t="s">
        <v>733</v>
      </c>
      <c r="D474" s="187" t="s">
        <v>196</v>
      </c>
      <c r="E474" s="188" t="s">
        <v>734</v>
      </c>
      <c r="F474" s="189" t="s">
        <v>735</v>
      </c>
      <c r="G474" s="190" t="s">
        <v>612</v>
      </c>
      <c r="H474" s="191">
        <v>1</v>
      </c>
      <c r="I474" s="192"/>
      <c r="J474" s="193">
        <f t="shared" si="0"/>
        <v>0</v>
      </c>
      <c r="K474" s="194"/>
      <c r="L474" s="195"/>
      <c r="M474" s="196" t="s">
        <v>1</v>
      </c>
      <c r="N474" s="197" t="s">
        <v>39</v>
      </c>
      <c r="O474" s="59"/>
      <c r="P474" s="151">
        <f t="shared" si="1"/>
        <v>0</v>
      </c>
      <c r="Q474" s="151">
        <v>0</v>
      </c>
      <c r="R474" s="151">
        <f t="shared" si="2"/>
        <v>0</v>
      </c>
      <c r="S474" s="151">
        <v>0</v>
      </c>
      <c r="T474" s="152">
        <f t="shared" si="3"/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53" t="s">
        <v>307</v>
      </c>
      <c r="AT474" s="153" t="s">
        <v>196</v>
      </c>
      <c r="AU474" s="153" t="s">
        <v>81</v>
      </c>
      <c r="AY474" s="18" t="s">
        <v>123</v>
      </c>
      <c r="BE474" s="154">
        <f t="shared" si="4"/>
        <v>0</v>
      </c>
      <c r="BF474" s="154">
        <f t="shared" si="5"/>
        <v>0</v>
      </c>
      <c r="BG474" s="154">
        <f t="shared" si="6"/>
        <v>0</v>
      </c>
      <c r="BH474" s="154">
        <f t="shared" si="7"/>
        <v>0</v>
      </c>
      <c r="BI474" s="154">
        <f t="shared" si="8"/>
        <v>0</v>
      </c>
      <c r="BJ474" s="18" t="s">
        <v>79</v>
      </c>
      <c r="BK474" s="154">
        <f t="shared" si="9"/>
        <v>0</v>
      </c>
      <c r="BL474" s="18" t="s">
        <v>215</v>
      </c>
      <c r="BM474" s="153" t="s">
        <v>736</v>
      </c>
    </row>
    <row r="475" spans="1:65" s="2" customFormat="1" ht="21.75" customHeight="1">
      <c r="A475" s="33"/>
      <c r="B475" s="140"/>
      <c r="C475" s="187" t="s">
        <v>737</v>
      </c>
      <c r="D475" s="187" t="s">
        <v>196</v>
      </c>
      <c r="E475" s="188" t="s">
        <v>738</v>
      </c>
      <c r="F475" s="189" t="s">
        <v>739</v>
      </c>
      <c r="G475" s="190" t="s">
        <v>612</v>
      </c>
      <c r="H475" s="191">
        <v>9</v>
      </c>
      <c r="I475" s="192"/>
      <c r="J475" s="193">
        <f t="shared" si="0"/>
        <v>0</v>
      </c>
      <c r="K475" s="194"/>
      <c r="L475" s="195"/>
      <c r="M475" s="196" t="s">
        <v>1</v>
      </c>
      <c r="N475" s="197" t="s">
        <v>39</v>
      </c>
      <c r="O475" s="59"/>
      <c r="P475" s="151">
        <f t="shared" si="1"/>
        <v>0</v>
      </c>
      <c r="Q475" s="151">
        <v>0</v>
      </c>
      <c r="R475" s="151">
        <f t="shared" si="2"/>
        <v>0</v>
      </c>
      <c r="S475" s="151">
        <v>0</v>
      </c>
      <c r="T475" s="152">
        <f t="shared" si="3"/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53" t="s">
        <v>307</v>
      </c>
      <c r="AT475" s="153" t="s">
        <v>196</v>
      </c>
      <c r="AU475" s="153" t="s">
        <v>81</v>
      </c>
      <c r="AY475" s="18" t="s">
        <v>123</v>
      </c>
      <c r="BE475" s="154">
        <f t="shared" si="4"/>
        <v>0</v>
      </c>
      <c r="BF475" s="154">
        <f t="shared" si="5"/>
        <v>0</v>
      </c>
      <c r="BG475" s="154">
        <f t="shared" si="6"/>
        <v>0</v>
      </c>
      <c r="BH475" s="154">
        <f t="shared" si="7"/>
        <v>0</v>
      </c>
      <c r="BI475" s="154">
        <f t="shared" si="8"/>
        <v>0</v>
      </c>
      <c r="BJ475" s="18" t="s">
        <v>79</v>
      </c>
      <c r="BK475" s="154">
        <f t="shared" si="9"/>
        <v>0</v>
      </c>
      <c r="BL475" s="18" t="s">
        <v>215</v>
      </c>
      <c r="BM475" s="153" t="s">
        <v>740</v>
      </c>
    </row>
    <row r="476" spans="1:65" s="2" customFormat="1" ht="24.2" customHeight="1">
      <c r="A476" s="33"/>
      <c r="B476" s="140"/>
      <c r="C476" s="187" t="s">
        <v>741</v>
      </c>
      <c r="D476" s="187" t="s">
        <v>196</v>
      </c>
      <c r="E476" s="188" t="s">
        <v>742</v>
      </c>
      <c r="F476" s="189" t="s">
        <v>743</v>
      </c>
      <c r="G476" s="190" t="s">
        <v>612</v>
      </c>
      <c r="H476" s="191">
        <v>2</v>
      </c>
      <c r="I476" s="192"/>
      <c r="J476" s="193">
        <f t="shared" si="0"/>
        <v>0</v>
      </c>
      <c r="K476" s="194"/>
      <c r="L476" s="195"/>
      <c r="M476" s="196" t="s">
        <v>1</v>
      </c>
      <c r="N476" s="197" t="s">
        <v>39</v>
      </c>
      <c r="O476" s="59"/>
      <c r="P476" s="151">
        <f t="shared" si="1"/>
        <v>0</v>
      </c>
      <c r="Q476" s="151">
        <v>0</v>
      </c>
      <c r="R476" s="151">
        <f t="shared" si="2"/>
        <v>0</v>
      </c>
      <c r="S476" s="151">
        <v>0</v>
      </c>
      <c r="T476" s="152">
        <f t="shared" si="3"/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53" t="s">
        <v>307</v>
      </c>
      <c r="AT476" s="153" t="s">
        <v>196</v>
      </c>
      <c r="AU476" s="153" t="s">
        <v>81</v>
      </c>
      <c r="AY476" s="18" t="s">
        <v>123</v>
      </c>
      <c r="BE476" s="154">
        <f t="shared" si="4"/>
        <v>0</v>
      </c>
      <c r="BF476" s="154">
        <f t="shared" si="5"/>
        <v>0</v>
      </c>
      <c r="BG476" s="154">
        <f t="shared" si="6"/>
        <v>0</v>
      </c>
      <c r="BH476" s="154">
        <f t="shared" si="7"/>
        <v>0</v>
      </c>
      <c r="BI476" s="154">
        <f t="shared" si="8"/>
        <v>0</v>
      </c>
      <c r="BJ476" s="18" t="s">
        <v>79</v>
      </c>
      <c r="BK476" s="154">
        <f t="shared" si="9"/>
        <v>0</v>
      </c>
      <c r="BL476" s="18" t="s">
        <v>215</v>
      </c>
      <c r="BM476" s="153" t="s">
        <v>744</v>
      </c>
    </row>
    <row r="477" spans="1:65" s="2" customFormat="1" ht="16.5" customHeight="1">
      <c r="A477" s="33"/>
      <c r="B477" s="140"/>
      <c r="C477" s="187" t="s">
        <v>745</v>
      </c>
      <c r="D477" s="187" t="s">
        <v>196</v>
      </c>
      <c r="E477" s="188" t="s">
        <v>746</v>
      </c>
      <c r="F477" s="189" t="s">
        <v>747</v>
      </c>
      <c r="G477" s="190" t="s">
        <v>612</v>
      </c>
      <c r="H477" s="191">
        <v>1</v>
      </c>
      <c r="I477" s="192"/>
      <c r="J477" s="193">
        <f t="shared" si="0"/>
        <v>0</v>
      </c>
      <c r="K477" s="194"/>
      <c r="L477" s="195"/>
      <c r="M477" s="196" t="s">
        <v>1</v>
      </c>
      <c r="N477" s="197" t="s">
        <v>39</v>
      </c>
      <c r="O477" s="59"/>
      <c r="P477" s="151">
        <f t="shared" si="1"/>
        <v>0</v>
      </c>
      <c r="Q477" s="151">
        <v>0</v>
      </c>
      <c r="R477" s="151">
        <f t="shared" si="2"/>
        <v>0</v>
      </c>
      <c r="S477" s="151">
        <v>0</v>
      </c>
      <c r="T477" s="152">
        <f t="shared" si="3"/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53" t="s">
        <v>307</v>
      </c>
      <c r="AT477" s="153" t="s">
        <v>196</v>
      </c>
      <c r="AU477" s="153" t="s">
        <v>81</v>
      </c>
      <c r="AY477" s="18" t="s">
        <v>123</v>
      </c>
      <c r="BE477" s="154">
        <f t="shared" si="4"/>
        <v>0</v>
      </c>
      <c r="BF477" s="154">
        <f t="shared" si="5"/>
        <v>0</v>
      </c>
      <c r="BG477" s="154">
        <f t="shared" si="6"/>
        <v>0</v>
      </c>
      <c r="BH477" s="154">
        <f t="shared" si="7"/>
        <v>0</v>
      </c>
      <c r="BI477" s="154">
        <f t="shared" si="8"/>
        <v>0</v>
      </c>
      <c r="BJ477" s="18" t="s">
        <v>79</v>
      </c>
      <c r="BK477" s="154">
        <f t="shared" si="9"/>
        <v>0</v>
      </c>
      <c r="BL477" s="18" t="s">
        <v>215</v>
      </c>
      <c r="BM477" s="153" t="s">
        <v>748</v>
      </c>
    </row>
    <row r="478" spans="1:65" s="13" customFormat="1">
      <c r="B478" s="155"/>
      <c r="D478" s="156" t="s">
        <v>135</v>
      </c>
      <c r="E478" s="157" t="s">
        <v>1</v>
      </c>
      <c r="F478" s="158" t="s">
        <v>749</v>
      </c>
      <c r="H478" s="157" t="s">
        <v>1</v>
      </c>
      <c r="I478" s="159"/>
      <c r="L478" s="155"/>
      <c r="M478" s="160"/>
      <c r="N478" s="161"/>
      <c r="O478" s="161"/>
      <c r="P478" s="161"/>
      <c r="Q478" s="161"/>
      <c r="R478" s="161"/>
      <c r="S478" s="161"/>
      <c r="T478" s="162"/>
      <c r="AT478" s="157" t="s">
        <v>135</v>
      </c>
      <c r="AU478" s="157" t="s">
        <v>81</v>
      </c>
      <c r="AV478" s="13" t="s">
        <v>79</v>
      </c>
      <c r="AW478" s="13" t="s">
        <v>31</v>
      </c>
      <c r="AX478" s="13" t="s">
        <v>74</v>
      </c>
      <c r="AY478" s="157" t="s">
        <v>123</v>
      </c>
    </row>
    <row r="479" spans="1:65" s="14" customFormat="1">
      <c r="B479" s="163"/>
      <c r="D479" s="156" t="s">
        <v>135</v>
      </c>
      <c r="E479" s="164" t="s">
        <v>1</v>
      </c>
      <c r="F479" s="165" t="s">
        <v>79</v>
      </c>
      <c r="H479" s="166">
        <v>1</v>
      </c>
      <c r="I479" s="167"/>
      <c r="L479" s="163"/>
      <c r="M479" s="168"/>
      <c r="N479" s="169"/>
      <c r="O479" s="169"/>
      <c r="P479" s="169"/>
      <c r="Q479" s="169"/>
      <c r="R479" s="169"/>
      <c r="S479" s="169"/>
      <c r="T479" s="170"/>
      <c r="AT479" s="164" t="s">
        <v>135</v>
      </c>
      <c r="AU479" s="164" t="s">
        <v>81</v>
      </c>
      <c r="AV479" s="14" t="s">
        <v>81</v>
      </c>
      <c r="AW479" s="14" t="s">
        <v>31</v>
      </c>
      <c r="AX479" s="14" t="s">
        <v>79</v>
      </c>
      <c r="AY479" s="164" t="s">
        <v>123</v>
      </c>
    </row>
    <row r="480" spans="1:65" s="2" customFormat="1" ht="24.2" customHeight="1">
      <c r="A480" s="33"/>
      <c r="B480" s="140"/>
      <c r="C480" s="187" t="s">
        <v>750</v>
      </c>
      <c r="D480" s="187" t="s">
        <v>196</v>
      </c>
      <c r="E480" s="188" t="s">
        <v>751</v>
      </c>
      <c r="F480" s="189" t="s">
        <v>752</v>
      </c>
      <c r="G480" s="190" t="s">
        <v>335</v>
      </c>
      <c r="H480" s="191">
        <v>1</v>
      </c>
      <c r="I480" s="192"/>
      <c r="J480" s="193">
        <f>ROUND(I480*H480,2)</f>
        <v>0</v>
      </c>
      <c r="K480" s="194"/>
      <c r="L480" s="195"/>
      <c r="M480" s="196" t="s">
        <v>1</v>
      </c>
      <c r="N480" s="197" t="s">
        <v>39</v>
      </c>
      <c r="O480" s="59"/>
      <c r="P480" s="151">
        <f>O480*H480</f>
        <v>0</v>
      </c>
      <c r="Q480" s="151">
        <v>0</v>
      </c>
      <c r="R480" s="151">
        <f>Q480*H480</f>
        <v>0</v>
      </c>
      <c r="S480" s="151">
        <v>0</v>
      </c>
      <c r="T480" s="152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53" t="s">
        <v>307</v>
      </c>
      <c r="AT480" s="153" t="s">
        <v>196</v>
      </c>
      <c r="AU480" s="153" t="s">
        <v>81</v>
      </c>
      <c r="AY480" s="18" t="s">
        <v>123</v>
      </c>
      <c r="BE480" s="154">
        <f>IF(N480="základní",J480,0)</f>
        <v>0</v>
      </c>
      <c r="BF480" s="154">
        <f>IF(N480="snížená",J480,0)</f>
        <v>0</v>
      </c>
      <c r="BG480" s="154">
        <f>IF(N480="zákl. přenesená",J480,0)</f>
        <v>0</v>
      </c>
      <c r="BH480" s="154">
        <f>IF(N480="sníž. přenesená",J480,0)</f>
        <v>0</v>
      </c>
      <c r="BI480" s="154">
        <f>IF(N480="nulová",J480,0)</f>
        <v>0</v>
      </c>
      <c r="BJ480" s="18" t="s">
        <v>79</v>
      </c>
      <c r="BK480" s="154">
        <f>ROUND(I480*H480,2)</f>
        <v>0</v>
      </c>
      <c r="BL480" s="18" t="s">
        <v>215</v>
      </c>
      <c r="BM480" s="153" t="s">
        <v>753</v>
      </c>
    </row>
    <row r="481" spans="1:65" s="12" customFormat="1" ht="22.9" customHeight="1">
      <c r="B481" s="127"/>
      <c r="D481" s="128" t="s">
        <v>73</v>
      </c>
      <c r="E481" s="138" t="s">
        <v>754</v>
      </c>
      <c r="F481" s="138" t="s">
        <v>755</v>
      </c>
      <c r="I481" s="130"/>
      <c r="J481" s="139">
        <f>BK481</f>
        <v>0</v>
      </c>
      <c r="L481" s="127"/>
      <c r="M481" s="132"/>
      <c r="N481" s="133"/>
      <c r="O481" s="133"/>
      <c r="P481" s="134">
        <f>SUM(P482:P485)</f>
        <v>0</v>
      </c>
      <c r="Q481" s="133"/>
      <c r="R481" s="134">
        <f>SUM(R482:R485)</f>
        <v>0</v>
      </c>
      <c r="S481" s="133"/>
      <c r="T481" s="135">
        <f>SUM(T482:T485)</f>
        <v>0</v>
      </c>
      <c r="AR481" s="128" t="s">
        <v>129</v>
      </c>
      <c r="AT481" s="136" t="s">
        <v>73</v>
      </c>
      <c r="AU481" s="136" t="s">
        <v>79</v>
      </c>
      <c r="AY481" s="128" t="s">
        <v>123</v>
      </c>
      <c r="BK481" s="137">
        <f>SUM(BK482:BK485)</f>
        <v>0</v>
      </c>
    </row>
    <row r="482" spans="1:65" s="2" customFormat="1" ht="16.5" customHeight="1">
      <c r="A482" s="33"/>
      <c r="B482" s="140"/>
      <c r="C482" s="141" t="s">
        <v>756</v>
      </c>
      <c r="D482" s="141" t="s">
        <v>125</v>
      </c>
      <c r="E482" s="142" t="s">
        <v>757</v>
      </c>
      <c r="F482" s="143" t="s">
        <v>758</v>
      </c>
      <c r="G482" s="144" t="s">
        <v>229</v>
      </c>
      <c r="H482" s="145">
        <v>160</v>
      </c>
      <c r="I482" s="146"/>
      <c r="J482" s="147">
        <f>ROUND(I482*H482,2)</f>
        <v>0</v>
      </c>
      <c r="K482" s="148"/>
      <c r="L482" s="34"/>
      <c r="M482" s="149" t="s">
        <v>1</v>
      </c>
      <c r="N482" s="150" t="s">
        <v>39</v>
      </c>
      <c r="O482" s="59"/>
      <c r="P482" s="151">
        <f>O482*H482</f>
        <v>0</v>
      </c>
      <c r="Q482" s="151">
        <v>0</v>
      </c>
      <c r="R482" s="151">
        <f>Q482*H482</f>
        <v>0</v>
      </c>
      <c r="S482" s="151">
        <v>0</v>
      </c>
      <c r="T482" s="152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53" t="s">
        <v>759</v>
      </c>
      <c r="AT482" s="153" t="s">
        <v>125</v>
      </c>
      <c r="AU482" s="153" t="s">
        <v>81</v>
      </c>
      <c r="AY482" s="18" t="s">
        <v>123</v>
      </c>
      <c r="BE482" s="154">
        <f>IF(N482="základní",J482,0)</f>
        <v>0</v>
      </c>
      <c r="BF482" s="154">
        <f>IF(N482="snížená",J482,0)</f>
        <v>0</v>
      </c>
      <c r="BG482" s="154">
        <f>IF(N482="zákl. přenesená",J482,0)</f>
        <v>0</v>
      </c>
      <c r="BH482" s="154">
        <f>IF(N482="sníž. přenesená",J482,0)</f>
        <v>0</v>
      </c>
      <c r="BI482" s="154">
        <f>IF(N482="nulová",J482,0)</f>
        <v>0</v>
      </c>
      <c r="BJ482" s="18" t="s">
        <v>79</v>
      </c>
      <c r="BK482" s="154">
        <f>ROUND(I482*H482,2)</f>
        <v>0</v>
      </c>
      <c r="BL482" s="18" t="s">
        <v>759</v>
      </c>
      <c r="BM482" s="153" t="s">
        <v>760</v>
      </c>
    </row>
    <row r="483" spans="1:65" s="13" customFormat="1" ht="22.5">
      <c r="B483" s="155"/>
      <c r="D483" s="156" t="s">
        <v>135</v>
      </c>
      <c r="E483" s="157" t="s">
        <v>1</v>
      </c>
      <c r="F483" s="158" t="s">
        <v>761</v>
      </c>
      <c r="H483" s="157" t="s">
        <v>1</v>
      </c>
      <c r="I483" s="159"/>
      <c r="L483" s="155"/>
      <c r="M483" s="160"/>
      <c r="N483" s="161"/>
      <c r="O483" s="161"/>
      <c r="P483" s="161"/>
      <c r="Q483" s="161"/>
      <c r="R483" s="161"/>
      <c r="S483" s="161"/>
      <c r="T483" s="162"/>
      <c r="AT483" s="157" t="s">
        <v>135</v>
      </c>
      <c r="AU483" s="157" t="s">
        <v>81</v>
      </c>
      <c r="AV483" s="13" t="s">
        <v>79</v>
      </c>
      <c r="AW483" s="13" t="s">
        <v>31</v>
      </c>
      <c r="AX483" s="13" t="s">
        <v>74</v>
      </c>
      <c r="AY483" s="157" t="s">
        <v>123</v>
      </c>
    </row>
    <row r="484" spans="1:65" s="14" customFormat="1">
      <c r="B484" s="163"/>
      <c r="D484" s="156" t="s">
        <v>135</v>
      </c>
      <c r="E484" s="164" t="s">
        <v>1</v>
      </c>
      <c r="F484" s="165" t="s">
        <v>762</v>
      </c>
      <c r="H484" s="166">
        <v>160</v>
      </c>
      <c r="I484" s="167"/>
      <c r="L484" s="163"/>
      <c r="M484" s="168"/>
      <c r="N484" s="169"/>
      <c r="O484" s="169"/>
      <c r="P484" s="169"/>
      <c r="Q484" s="169"/>
      <c r="R484" s="169"/>
      <c r="S484" s="169"/>
      <c r="T484" s="170"/>
      <c r="AT484" s="164" t="s">
        <v>135</v>
      </c>
      <c r="AU484" s="164" t="s">
        <v>81</v>
      </c>
      <c r="AV484" s="14" t="s">
        <v>81</v>
      </c>
      <c r="AW484" s="14" t="s">
        <v>31</v>
      </c>
      <c r="AX484" s="14" t="s">
        <v>74</v>
      </c>
      <c r="AY484" s="164" t="s">
        <v>123</v>
      </c>
    </row>
    <row r="485" spans="1:65" s="16" customFormat="1">
      <c r="B485" s="179"/>
      <c r="D485" s="156" t="s">
        <v>135</v>
      </c>
      <c r="E485" s="180" t="s">
        <v>1</v>
      </c>
      <c r="F485" s="181" t="s">
        <v>146</v>
      </c>
      <c r="H485" s="182">
        <v>160</v>
      </c>
      <c r="I485" s="183"/>
      <c r="L485" s="179"/>
      <c r="M485" s="184"/>
      <c r="N485" s="185"/>
      <c r="O485" s="185"/>
      <c r="P485" s="185"/>
      <c r="Q485" s="185"/>
      <c r="R485" s="185"/>
      <c r="S485" s="185"/>
      <c r="T485" s="186"/>
      <c r="AT485" s="180" t="s">
        <v>135</v>
      </c>
      <c r="AU485" s="180" t="s">
        <v>81</v>
      </c>
      <c r="AV485" s="16" t="s">
        <v>129</v>
      </c>
      <c r="AW485" s="16" t="s">
        <v>31</v>
      </c>
      <c r="AX485" s="16" t="s">
        <v>79</v>
      </c>
      <c r="AY485" s="180" t="s">
        <v>123</v>
      </c>
    </row>
    <row r="486" spans="1:65" s="12" customFormat="1" ht="25.9" customHeight="1">
      <c r="B486" s="127"/>
      <c r="D486" s="128" t="s">
        <v>73</v>
      </c>
      <c r="E486" s="129" t="s">
        <v>763</v>
      </c>
      <c r="F486" s="129" t="s">
        <v>764</v>
      </c>
      <c r="I486" s="130"/>
      <c r="J486" s="131">
        <f>BK486</f>
        <v>0</v>
      </c>
      <c r="L486" s="127"/>
      <c r="M486" s="132"/>
      <c r="N486" s="133"/>
      <c r="O486" s="133"/>
      <c r="P486" s="134">
        <f>P487+P497+P507+P510+P514</f>
        <v>0</v>
      </c>
      <c r="Q486" s="133"/>
      <c r="R486" s="134">
        <f>R487+R497+R507+R510+R514</f>
        <v>0</v>
      </c>
      <c r="S486" s="133"/>
      <c r="T486" s="135">
        <f>T487+T497+T507+T510+T514</f>
        <v>0</v>
      </c>
      <c r="AR486" s="128" t="s">
        <v>156</v>
      </c>
      <c r="AT486" s="136" t="s">
        <v>73</v>
      </c>
      <c r="AU486" s="136" t="s">
        <v>74</v>
      </c>
      <c r="AY486" s="128" t="s">
        <v>123</v>
      </c>
      <c r="BK486" s="137">
        <f>BK487+BK497+BK507+BK510+BK514</f>
        <v>0</v>
      </c>
    </row>
    <row r="487" spans="1:65" s="12" customFormat="1" ht="22.9" customHeight="1">
      <c r="B487" s="127"/>
      <c r="D487" s="128" t="s">
        <v>73</v>
      </c>
      <c r="E487" s="138" t="s">
        <v>765</v>
      </c>
      <c r="F487" s="138" t="s">
        <v>766</v>
      </c>
      <c r="I487" s="130"/>
      <c r="J487" s="139">
        <f>BK487</f>
        <v>0</v>
      </c>
      <c r="L487" s="127"/>
      <c r="M487" s="132"/>
      <c r="N487" s="133"/>
      <c r="O487" s="133"/>
      <c r="P487" s="134">
        <f>SUM(P488:P496)</f>
        <v>0</v>
      </c>
      <c r="Q487" s="133"/>
      <c r="R487" s="134">
        <f>SUM(R488:R496)</f>
        <v>0</v>
      </c>
      <c r="S487" s="133"/>
      <c r="T487" s="135">
        <f>SUM(T488:T496)</f>
        <v>0</v>
      </c>
      <c r="AR487" s="128" t="s">
        <v>156</v>
      </c>
      <c r="AT487" s="136" t="s">
        <v>73</v>
      </c>
      <c r="AU487" s="136" t="s">
        <v>79</v>
      </c>
      <c r="AY487" s="128" t="s">
        <v>123</v>
      </c>
      <c r="BK487" s="137">
        <f>SUM(BK488:BK496)</f>
        <v>0</v>
      </c>
    </row>
    <row r="488" spans="1:65" s="2" customFormat="1" ht="21.75" customHeight="1">
      <c r="A488" s="33"/>
      <c r="B488" s="140"/>
      <c r="C488" s="141" t="s">
        <v>767</v>
      </c>
      <c r="D488" s="141" t="s">
        <v>125</v>
      </c>
      <c r="E488" s="142" t="s">
        <v>768</v>
      </c>
      <c r="F488" s="143" t="s">
        <v>769</v>
      </c>
      <c r="G488" s="144" t="s">
        <v>612</v>
      </c>
      <c r="H488" s="145">
        <v>1</v>
      </c>
      <c r="I488" s="146"/>
      <c r="J488" s="147">
        <f>ROUND(I488*H488,2)</f>
        <v>0</v>
      </c>
      <c r="K488" s="148"/>
      <c r="L488" s="34"/>
      <c r="M488" s="149" t="s">
        <v>1</v>
      </c>
      <c r="N488" s="150" t="s">
        <v>39</v>
      </c>
      <c r="O488" s="59"/>
      <c r="P488" s="151">
        <f>O488*H488</f>
        <v>0</v>
      </c>
      <c r="Q488" s="151">
        <v>0</v>
      </c>
      <c r="R488" s="151">
        <f>Q488*H488</f>
        <v>0</v>
      </c>
      <c r="S488" s="151">
        <v>0</v>
      </c>
      <c r="T488" s="152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53" t="s">
        <v>770</v>
      </c>
      <c r="AT488" s="153" t="s">
        <v>125</v>
      </c>
      <c r="AU488" s="153" t="s">
        <v>81</v>
      </c>
      <c r="AY488" s="18" t="s">
        <v>123</v>
      </c>
      <c r="BE488" s="154">
        <f>IF(N488="základní",J488,0)</f>
        <v>0</v>
      </c>
      <c r="BF488" s="154">
        <f>IF(N488="snížená",J488,0)</f>
        <v>0</v>
      </c>
      <c r="BG488" s="154">
        <f>IF(N488="zákl. přenesená",J488,0)</f>
        <v>0</v>
      </c>
      <c r="BH488" s="154">
        <f>IF(N488="sníž. přenesená",J488,0)</f>
        <v>0</v>
      </c>
      <c r="BI488" s="154">
        <f>IF(N488="nulová",J488,0)</f>
        <v>0</v>
      </c>
      <c r="BJ488" s="18" t="s">
        <v>79</v>
      </c>
      <c r="BK488" s="154">
        <f>ROUND(I488*H488,2)</f>
        <v>0</v>
      </c>
      <c r="BL488" s="18" t="s">
        <v>770</v>
      </c>
      <c r="BM488" s="153" t="s">
        <v>771</v>
      </c>
    </row>
    <row r="489" spans="1:65" s="2" customFormat="1" ht="24.2" customHeight="1">
      <c r="A489" s="33"/>
      <c r="B489" s="140"/>
      <c r="C489" s="141" t="s">
        <v>772</v>
      </c>
      <c r="D489" s="141" t="s">
        <v>125</v>
      </c>
      <c r="E489" s="142" t="s">
        <v>773</v>
      </c>
      <c r="F489" s="143" t="s">
        <v>774</v>
      </c>
      <c r="G489" s="144" t="s">
        <v>612</v>
      </c>
      <c r="H489" s="145">
        <v>1</v>
      </c>
      <c r="I489" s="146"/>
      <c r="J489" s="147">
        <f>ROUND(I489*H489,2)</f>
        <v>0</v>
      </c>
      <c r="K489" s="148"/>
      <c r="L489" s="34"/>
      <c r="M489" s="149" t="s">
        <v>1</v>
      </c>
      <c r="N489" s="150" t="s">
        <v>39</v>
      </c>
      <c r="O489" s="59"/>
      <c r="P489" s="151">
        <f>O489*H489</f>
        <v>0</v>
      </c>
      <c r="Q489" s="151">
        <v>0</v>
      </c>
      <c r="R489" s="151">
        <f>Q489*H489</f>
        <v>0</v>
      </c>
      <c r="S489" s="151">
        <v>0</v>
      </c>
      <c r="T489" s="152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53" t="s">
        <v>770</v>
      </c>
      <c r="AT489" s="153" t="s">
        <v>125</v>
      </c>
      <c r="AU489" s="153" t="s">
        <v>81</v>
      </c>
      <c r="AY489" s="18" t="s">
        <v>123</v>
      </c>
      <c r="BE489" s="154">
        <f>IF(N489="základní",J489,0)</f>
        <v>0</v>
      </c>
      <c r="BF489" s="154">
        <f>IF(N489="snížená",J489,0)</f>
        <v>0</v>
      </c>
      <c r="BG489" s="154">
        <f>IF(N489="zákl. přenesená",J489,0)</f>
        <v>0</v>
      </c>
      <c r="BH489" s="154">
        <f>IF(N489="sníž. přenesená",J489,0)</f>
        <v>0</v>
      </c>
      <c r="BI489" s="154">
        <f>IF(N489="nulová",J489,0)</f>
        <v>0</v>
      </c>
      <c r="BJ489" s="18" t="s">
        <v>79</v>
      </c>
      <c r="BK489" s="154">
        <f>ROUND(I489*H489,2)</f>
        <v>0</v>
      </c>
      <c r="BL489" s="18" t="s">
        <v>770</v>
      </c>
      <c r="BM489" s="153" t="s">
        <v>775</v>
      </c>
    </row>
    <row r="490" spans="1:65" s="2" customFormat="1" ht="24.2" customHeight="1">
      <c r="A490" s="33"/>
      <c r="B490" s="140"/>
      <c r="C490" s="141" t="s">
        <v>776</v>
      </c>
      <c r="D490" s="141" t="s">
        <v>125</v>
      </c>
      <c r="E490" s="142" t="s">
        <v>777</v>
      </c>
      <c r="F490" s="143" t="s">
        <v>778</v>
      </c>
      <c r="G490" s="144" t="s">
        <v>612</v>
      </c>
      <c r="H490" s="145">
        <v>1</v>
      </c>
      <c r="I490" s="146"/>
      <c r="J490" s="147">
        <f>ROUND(I490*H490,2)</f>
        <v>0</v>
      </c>
      <c r="K490" s="148"/>
      <c r="L490" s="34"/>
      <c r="M490" s="149" t="s">
        <v>1</v>
      </c>
      <c r="N490" s="150" t="s">
        <v>39</v>
      </c>
      <c r="O490" s="59"/>
      <c r="P490" s="151">
        <f>O490*H490</f>
        <v>0</v>
      </c>
      <c r="Q490" s="151">
        <v>0</v>
      </c>
      <c r="R490" s="151">
        <f>Q490*H490</f>
        <v>0</v>
      </c>
      <c r="S490" s="151">
        <v>0</v>
      </c>
      <c r="T490" s="152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53" t="s">
        <v>770</v>
      </c>
      <c r="AT490" s="153" t="s">
        <v>125</v>
      </c>
      <c r="AU490" s="153" t="s">
        <v>81</v>
      </c>
      <c r="AY490" s="18" t="s">
        <v>123</v>
      </c>
      <c r="BE490" s="154">
        <f>IF(N490="základní",J490,0)</f>
        <v>0</v>
      </c>
      <c r="BF490" s="154">
        <f>IF(N490="snížená",J490,0)</f>
        <v>0</v>
      </c>
      <c r="BG490" s="154">
        <f>IF(N490="zákl. přenesená",J490,0)</f>
        <v>0</v>
      </c>
      <c r="BH490" s="154">
        <f>IF(N490="sníž. přenesená",J490,0)</f>
        <v>0</v>
      </c>
      <c r="BI490" s="154">
        <f>IF(N490="nulová",J490,0)</f>
        <v>0</v>
      </c>
      <c r="BJ490" s="18" t="s">
        <v>79</v>
      </c>
      <c r="BK490" s="154">
        <f>ROUND(I490*H490,2)</f>
        <v>0</v>
      </c>
      <c r="BL490" s="18" t="s">
        <v>770</v>
      </c>
      <c r="BM490" s="153" t="s">
        <v>779</v>
      </c>
    </row>
    <row r="491" spans="1:65" s="2" customFormat="1" ht="16.5" customHeight="1">
      <c r="A491" s="33"/>
      <c r="B491" s="140"/>
      <c r="C491" s="141" t="s">
        <v>780</v>
      </c>
      <c r="D491" s="141" t="s">
        <v>125</v>
      </c>
      <c r="E491" s="142" t="s">
        <v>781</v>
      </c>
      <c r="F491" s="143" t="s">
        <v>782</v>
      </c>
      <c r="G491" s="144" t="s">
        <v>612</v>
      </c>
      <c r="H491" s="145">
        <v>1</v>
      </c>
      <c r="I491" s="146"/>
      <c r="J491" s="147">
        <f>ROUND(I491*H491,2)</f>
        <v>0</v>
      </c>
      <c r="K491" s="148"/>
      <c r="L491" s="34"/>
      <c r="M491" s="149" t="s">
        <v>1</v>
      </c>
      <c r="N491" s="150" t="s">
        <v>39</v>
      </c>
      <c r="O491" s="59"/>
      <c r="P491" s="151">
        <f>O491*H491</f>
        <v>0</v>
      </c>
      <c r="Q491" s="151">
        <v>0</v>
      </c>
      <c r="R491" s="151">
        <f>Q491*H491</f>
        <v>0</v>
      </c>
      <c r="S491" s="151">
        <v>0</v>
      </c>
      <c r="T491" s="152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53" t="s">
        <v>770</v>
      </c>
      <c r="AT491" s="153" t="s">
        <v>125</v>
      </c>
      <c r="AU491" s="153" t="s">
        <v>81</v>
      </c>
      <c r="AY491" s="18" t="s">
        <v>123</v>
      </c>
      <c r="BE491" s="154">
        <f>IF(N491="základní",J491,0)</f>
        <v>0</v>
      </c>
      <c r="BF491" s="154">
        <f>IF(N491="snížená",J491,0)</f>
        <v>0</v>
      </c>
      <c r="BG491" s="154">
        <f>IF(N491="zákl. přenesená",J491,0)</f>
        <v>0</v>
      </c>
      <c r="BH491" s="154">
        <f>IF(N491="sníž. přenesená",J491,0)</f>
        <v>0</v>
      </c>
      <c r="BI491" s="154">
        <f>IF(N491="nulová",J491,0)</f>
        <v>0</v>
      </c>
      <c r="BJ491" s="18" t="s">
        <v>79</v>
      </c>
      <c r="BK491" s="154">
        <f>ROUND(I491*H491,2)</f>
        <v>0</v>
      </c>
      <c r="BL491" s="18" t="s">
        <v>770</v>
      </c>
      <c r="BM491" s="153" t="s">
        <v>783</v>
      </c>
    </row>
    <row r="492" spans="1:65" s="13" customFormat="1" ht="22.5">
      <c r="B492" s="155"/>
      <c r="D492" s="156" t="s">
        <v>135</v>
      </c>
      <c r="E492" s="157" t="s">
        <v>1</v>
      </c>
      <c r="F492" s="158" t="s">
        <v>784</v>
      </c>
      <c r="H492" s="157" t="s">
        <v>1</v>
      </c>
      <c r="I492" s="159"/>
      <c r="L492" s="155"/>
      <c r="M492" s="160"/>
      <c r="N492" s="161"/>
      <c r="O492" s="161"/>
      <c r="P492" s="161"/>
      <c r="Q492" s="161"/>
      <c r="R492" s="161"/>
      <c r="S492" s="161"/>
      <c r="T492" s="162"/>
      <c r="AT492" s="157" t="s">
        <v>135</v>
      </c>
      <c r="AU492" s="157" t="s">
        <v>81</v>
      </c>
      <c r="AV492" s="13" t="s">
        <v>79</v>
      </c>
      <c r="AW492" s="13" t="s">
        <v>31</v>
      </c>
      <c r="AX492" s="13" t="s">
        <v>74</v>
      </c>
      <c r="AY492" s="157" t="s">
        <v>123</v>
      </c>
    </row>
    <row r="493" spans="1:65" s="14" customFormat="1">
      <c r="B493" s="163"/>
      <c r="D493" s="156" t="s">
        <v>135</v>
      </c>
      <c r="E493" s="164" t="s">
        <v>1</v>
      </c>
      <c r="F493" s="165" t="s">
        <v>79</v>
      </c>
      <c r="H493" s="166">
        <v>1</v>
      </c>
      <c r="I493" s="167"/>
      <c r="L493" s="163"/>
      <c r="M493" s="168"/>
      <c r="N493" s="169"/>
      <c r="O493" s="169"/>
      <c r="P493" s="169"/>
      <c r="Q493" s="169"/>
      <c r="R493" s="169"/>
      <c r="S493" s="169"/>
      <c r="T493" s="170"/>
      <c r="AT493" s="164" t="s">
        <v>135</v>
      </c>
      <c r="AU493" s="164" t="s">
        <v>81</v>
      </c>
      <c r="AV493" s="14" t="s">
        <v>81</v>
      </c>
      <c r="AW493" s="14" t="s">
        <v>31</v>
      </c>
      <c r="AX493" s="14" t="s">
        <v>74</v>
      </c>
      <c r="AY493" s="164" t="s">
        <v>123</v>
      </c>
    </row>
    <row r="494" spans="1:65" s="16" customFormat="1">
      <c r="B494" s="179"/>
      <c r="D494" s="156" t="s">
        <v>135</v>
      </c>
      <c r="E494" s="180" t="s">
        <v>1</v>
      </c>
      <c r="F494" s="181" t="s">
        <v>146</v>
      </c>
      <c r="H494" s="182">
        <v>1</v>
      </c>
      <c r="I494" s="183"/>
      <c r="L494" s="179"/>
      <c r="M494" s="184"/>
      <c r="N494" s="185"/>
      <c r="O494" s="185"/>
      <c r="P494" s="185"/>
      <c r="Q494" s="185"/>
      <c r="R494" s="185"/>
      <c r="S494" s="185"/>
      <c r="T494" s="186"/>
      <c r="AT494" s="180" t="s">
        <v>135</v>
      </c>
      <c r="AU494" s="180" t="s">
        <v>81</v>
      </c>
      <c r="AV494" s="16" t="s">
        <v>129</v>
      </c>
      <c r="AW494" s="16" t="s">
        <v>31</v>
      </c>
      <c r="AX494" s="16" t="s">
        <v>79</v>
      </c>
      <c r="AY494" s="180" t="s">
        <v>123</v>
      </c>
    </row>
    <row r="495" spans="1:65" s="2" customFormat="1" ht="24.2" customHeight="1">
      <c r="A495" s="33"/>
      <c r="B495" s="140"/>
      <c r="C495" s="141" t="s">
        <v>785</v>
      </c>
      <c r="D495" s="141" t="s">
        <v>125</v>
      </c>
      <c r="E495" s="142" t="s">
        <v>786</v>
      </c>
      <c r="F495" s="143" t="s">
        <v>787</v>
      </c>
      <c r="G495" s="144" t="s">
        <v>612</v>
      </c>
      <c r="H495" s="145">
        <v>1</v>
      </c>
      <c r="I495" s="146"/>
      <c r="J495" s="147">
        <f>ROUND(I495*H495,2)</f>
        <v>0</v>
      </c>
      <c r="K495" s="148"/>
      <c r="L495" s="34"/>
      <c r="M495" s="149" t="s">
        <v>1</v>
      </c>
      <c r="N495" s="150" t="s">
        <v>39</v>
      </c>
      <c r="O495" s="59"/>
      <c r="P495" s="151">
        <f>O495*H495</f>
        <v>0</v>
      </c>
      <c r="Q495" s="151">
        <v>0</v>
      </c>
      <c r="R495" s="151">
        <f>Q495*H495</f>
        <v>0</v>
      </c>
      <c r="S495" s="151">
        <v>0</v>
      </c>
      <c r="T495" s="152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53" t="s">
        <v>770</v>
      </c>
      <c r="AT495" s="153" t="s">
        <v>125</v>
      </c>
      <c r="AU495" s="153" t="s">
        <v>81</v>
      </c>
      <c r="AY495" s="18" t="s">
        <v>123</v>
      </c>
      <c r="BE495" s="154">
        <f>IF(N495="základní",J495,0)</f>
        <v>0</v>
      </c>
      <c r="BF495" s="154">
        <f>IF(N495="snížená",J495,0)</f>
        <v>0</v>
      </c>
      <c r="BG495" s="154">
        <f>IF(N495="zákl. přenesená",J495,0)</f>
        <v>0</v>
      </c>
      <c r="BH495" s="154">
        <f>IF(N495="sníž. přenesená",J495,0)</f>
        <v>0</v>
      </c>
      <c r="BI495" s="154">
        <f>IF(N495="nulová",J495,0)</f>
        <v>0</v>
      </c>
      <c r="BJ495" s="18" t="s">
        <v>79</v>
      </c>
      <c r="BK495" s="154">
        <f>ROUND(I495*H495,2)</f>
        <v>0</v>
      </c>
      <c r="BL495" s="18" t="s">
        <v>770</v>
      </c>
      <c r="BM495" s="153" t="s">
        <v>788</v>
      </c>
    </row>
    <row r="496" spans="1:65" s="2" customFormat="1" ht="37.9" customHeight="1">
      <c r="A496" s="33"/>
      <c r="B496" s="140"/>
      <c r="C496" s="141" t="s">
        <v>789</v>
      </c>
      <c r="D496" s="141" t="s">
        <v>125</v>
      </c>
      <c r="E496" s="142" t="s">
        <v>790</v>
      </c>
      <c r="F496" s="143" t="s">
        <v>791</v>
      </c>
      <c r="G496" s="144" t="s">
        <v>612</v>
      </c>
      <c r="H496" s="145">
        <v>1</v>
      </c>
      <c r="I496" s="146"/>
      <c r="J496" s="147">
        <f>ROUND(I496*H496,2)</f>
        <v>0</v>
      </c>
      <c r="K496" s="148"/>
      <c r="L496" s="34"/>
      <c r="M496" s="149" t="s">
        <v>1</v>
      </c>
      <c r="N496" s="150" t="s">
        <v>39</v>
      </c>
      <c r="O496" s="59"/>
      <c r="P496" s="151">
        <f>O496*H496</f>
        <v>0</v>
      </c>
      <c r="Q496" s="151">
        <v>0</v>
      </c>
      <c r="R496" s="151">
        <f>Q496*H496</f>
        <v>0</v>
      </c>
      <c r="S496" s="151">
        <v>0</v>
      </c>
      <c r="T496" s="152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53" t="s">
        <v>770</v>
      </c>
      <c r="AT496" s="153" t="s">
        <v>125</v>
      </c>
      <c r="AU496" s="153" t="s">
        <v>81</v>
      </c>
      <c r="AY496" s="18" t="s">
        <v>123</v>
      </c>
      <c r="BE496" s="154">
        <f>IF(N496="základní",J496,0)</f>
        <v>0</v>
      </c>
      <c r="BF496" s="154">
        <f>IF(N496="snížená",J496,0)</f>
        <v>0</v>
      </c>
      <c r="BG496" s="154">
        <f>IF(N496="zákl. přenesená",J496,0)</f>
        <v>0</v>
      </c>
      <c r="BH496" s="154">
        <f>IF(N496="sníž. přenesená",J496,0)</f>
        <v>0</v>
      </c>
      <c r="BI496" s="154">
        <f>IF(N496="nulová",J496,0)</f>
        <v>0</v>
      </c>
      <c r="BJ496" s="18" t="s">
        <v>79</v>
      </c>
      <c r="BK496" s="154">
        <f>ROUND(I496*H496,2)</f>
        <v>0</v>
      </c>
      <c r="BL496" s="18" t="s">
        <v>770</v>
      </c>
      <c r="BM496" s="153" t="s">
        <v>792</v>
      </c>
    </row>
    <row r="497" spans="1:65" s="12" customFormat="1" ht="22.9" customHeight="1">
      <c r="B497" s="127"/>
      <c r="D497" s="128" t="s">
        <v>73</v>
      </c>
      <c r="E497" s="138" t="s">
        <v>793</v>
      </c>
      <c r="F497" s="138" t="s">
        <v>794</v>
      </c>
      <c r="I497" s="130"/>
      <c r="J497" s="139">
        <f>BK497</f>
        <v>0</v>
      </c>
      <c r="L497" s="127"/>
      <c r="M497" s="132"/>
      <c r="N497" s="133"/>
      <c r="O497" s="133"/>
      <c r="P497" s="134">
        <f>SUM(P498:P506)</f>
        <v>0</v>
      </c>
      <c r="Q497" s="133"/>
      <c r="R497" s="134">
        <f>SUM(R498:R506)</f>
        <v>0</v>
      </c>
      <c r="S497" s="133"/>
      <c r="T497" s="135">
        <f>SUM(T498:T506)</f>
        <v>0</v>
      </c>
      <c r="AR497" s="128" t="s">
        <v>156</v>
      </c>
      <c r="AT497" s="136" t="s">
        <v>73</v>
      </c>
      <c r="AU497" s="136" t="s">
        <v>79</v>
      </c>
      <c r="AY497" s="128" t="s">
        <v>123</v>
      </c>
      <c r="BK497" s="137">
        <f>SUM(BK498:BK506)</f>
        <v>0</v>
      </c>
    </row>
    <row r="498" spans="1:65" s="2" customFormat="1" ht="37.9" customHeight="1">
      <c r="A498" s="33"/>
      <c r="B498" s="140"/>
      <c r="C498" s="141" t="s">
        <v>795</v>
      </c>
      <c r="D498" s="141" t="s">
        <v>125</v>
      </c>
      <c r="E498" s="142" t="s">
        <v>796</v>
      </c>
      <c r="F498" s="143" t="s">
        <v>797</v>
      </c>
      <c r="G498" s="144" t="s">
        <v>612</v>
      </c>
      <c r="H498" s="145">
        <v>1</v>
      </c>
      <c r="I498" s="146"/>
      <c r="J498" s="147">
        <f>ROUND(I498*H498,2)</f>
        <v>0</v>
      </c>
      <c r="K498" s="148"/>
      <c r="L498" s="34"/>
      <c r="M498" s="149" t="s">
        <v>1</v>
      </c>
      <c r="N498" s="150" t="s">
        <v>39</v>
      </c>
      <c r="O498" s="59"/>
      <c r="P498" s="151">
        <f>O498*H498</f>
        <v>0</v>
      </c>
      <c r="Q498" s="151">
        <v>0</v>
      </c>
      <c r="R498" s="151">
        <f>Q498*H498</f>
        <v>0</v>
      </c>
      <c r="S498" s="151">
        <v>0</v>
      </c>
      <c r="T498" s="152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53" t="s">
        <v>770</v>
      </c>
      <c r="AT498" s="153" t="s">
        <v>125</v>
      </c>
      <c r="AU498" s="153" t="s">
        <v>81</v>
      </c>
      <c r="AY498" s="18" t="s">
        <v>123</v>
      </c>
      <c r="BE498" s="154">
        <f>IF(N498="základní",J498,0)</f>
        <v>0</v>
      </c>
      <c r="BF498" s="154">
        <f>IF(N498="snížená",J498,0)</f>
        <v>0</v>
      </c>
      <c r="BG498" s="154">
        <f>IF(N498="zákl. přenesená",J498,0)</f>
        <v>0</v>
      </c>
      <c r="BH498" s="154">
        <f>IF(N498="sníž. přenesená",J498,0)</f>
        <v>0</v>
      </c>
      <c r="BI498" s="154">
        <f>IF(N498="nulová",J498,0)</f>
        <v>0</v>
      </c>
      <c r="BJ498" s="18" t="s">
        <v>79</v>
      </c>
      <c r="BK498" s="154">
        <f>ROUND(I498*H498,2)</f>
        <v>0</v>
      </c>
      <c r="BL498" s="18" t="s">
        <v>770</v>
      </c>
      <c r="BM498" s="153" t="s">
        <v>798</v>
      </c>
    </row>
    <row r="499" spans="1:65" s="13" customFormat="1" ht="22.5">
      <c r="B499" s="155"/>
      <c r="D499" s="156" t="s">
        <v>135</v>
      </c>
      <c r="E499" s="157" t="s">
        <v>1</v>
      </c>
      <c r="F499" s="158" t="s">
        <v>799</v>
      </c>
      <c r="H499" s="157" t="s">
        <v>1</v>
      </c>
      <c r="I499" s="159"/>
      <c r="L499" s="155"/>
      <c r="M499" s="160"/>
      <c r="N499" s="161"/>
      <c r="O499" s="161"/>
      <c r="P499" s="161"/>
      <c r="Q499" s="161"/>
      <c r="R499" s="161"/>
      <c r="S499" s="161"/>
      <c r="T499" s="162"/>
      <c r="AT499" s="157" t="s">
        <v>135</v>
      </c>
      <c r="AU499" s="157" t="s">
        <v>81</v>
      </c>
      <c r="AV499" s="13" t="s">
        <v>79</v>
      </c>
      <c r="AW499" s="13" t="s">
        <v>31</v>
      </c>
      <c r="AX499" s="13" t="s">
        <v>74</v>
      </c>
      <c r="AY499" s="157" t="s">
        <v>123</v>
      </c>
    </row>
    <row r="500" spans="1:65" s="13" customFormat="1" ht="22.5">
      <c r="B500" s="155"/>
      <c r="D500" s="156" t="s">
        <v>135</v>
      </c>
      <c r="E500" s="157" t="s">
        <v>1</v>
      </c>
      <c r="F500" s="158" t="s">
        <v>800</v>
      </c>
      <c r="H500" s="157" t="s">
        <v>1</v>
      </c>
      <c r="I500" s="159"/>
      <c r="L500" s="155"/>
      <c r="M500" s="160"/>
      <c r="N500" s="161"/>
      <c r="O500" s="161"/>
      <c r="P500" s="161"/>
      <c r="Q500" s="161"/>
      <c r="R500" s="161"/>
      <c r="S500" s="161"/>
      <c r="T500" s="162"/>
      <c r="AT500" s="157" t="s">
        <v>135</v>
      </c>
      <c r="AU500" s="157" t="s">
        <v>81</v>
      </c>
      <c r="AV500" s="13" t="s">
        <v>79</v>
      </c>
      <c r="AW500" s="13" t="s">
        <v>31</v>
      </c>
      <c r="AX500" s="13" t="s">
        <v>74</v>
      </c>
      <c r="AY500" s="157" t="s">
        <v>123</v>
      </c>
    </row>
    <row r="501" spans="1:65" s="14" customFormat="1">
      <c r="B501" s="163"/>
      <c r="D501" s="156" t="s">
        <v>135</v>
      </c>
      <c r="E501" s="164" t="s">
        <v>1</v>
      </c>
      <c r="F501" s="165" t="s">
        <v>79</v>
      </c>
      <c r="H501" s="166">
        <v>1</v>
      </c>
      <c r="I501" s="167"/>
      <c r="L501" s="163"/>
      <c r="M501" s="168"/>
      <c r="N501" s="169"/>
      <c r="O501" s="169"/>
      <c r="P501" s="169"/>
      <c r="Q501" s="169"/>
      <c r="R501" s="169"/>
      <c r="S501" s="169"/>
      <c r="T501" s="170"/>
      <c r="AT501" s="164" t="s">
        <v>135</v>
      </c>
      <c r="AU501" s="164" t="s">
        <v>81</v>
      </c>
      <c r="AV501" s="14" t="s">
        <v>81</v>
      </c>
      <c r="AW501" s="14" t="s">
        <v>31</v>
      </c>
      <c r="AX501" s="14" t="s">
        <v>74</v>
      </c>
      <c r="AY501" s="164" t="s">
        <v>123</v>
      </c>
    </row>
    <row r="502" spans="1:65" s="16" customFormat="1">
      <c r="B502" s="179"/>
      <c r="D502" s="156" t="s">
        <v>135</v>
      </c>
      <c r="E502" s="180" t="s">
        <v>1</v>
      </c>
      <c r="F502" s="181" t="s">
        <v>146</v>
      </c>
      <c r="H502" s="182">
        <v>1</v>
      </c>
      <c r="I502" s="183"/>
      <c r="L502" s="179"/>
      <c r="M502" s="184"/>
      <c r="N502" s="185"/>
      <c r="O502" s="185"/>
      <c r="P502" s="185"/>
      <c r="Q502" s="185"/>
      <c r="R502" s="185"/>
      <c r="S502" s="185"/>
      <c r="T502" s="186"/>
      <c r="AT502" s="180" t="s">
        <v>135</v>
      </c>
      <c r="AU502" s="180" t="s">
        <v>81</v>
      </c>
      <c r="AV502" s="16" t="s">
        <v>129</v>
      </c>
      <c r="AW502" s="16" t="s">
        <v>31</v>
      </c>
      <c r="AX502" s="16" t="s">
        <v>79</v>
      </c>
      <c r="AY502" s="180" t="s">
        <v>123</v>
      </c>
    </row>
    <row r="503" spans="1:65" s="2" customFormat="1" ht="16.5" customHeight="1">
      <c r="A503" s="33"/>
      <c r="B503" s="140"/>
      <c r="C503" s="141" t="s">
        <v>801</v>
      </c>
      <c r="D503" s="141" t="s">
        <v>125</v>
      </c>
      <c r="E503" s="142" t="s">
        <v>802</v>
      </c>
      <c r="F503" s="143" t="s">
        <v>803</v>
      </c>
      <c r="G503" s="144" t="s">
        <v>612</v>
      </c>
      <c r="H503" s="145">
        <v>1</v>
      </c>
      <c r="I503" s="146"/>
      <c r="J503" s="147">
        <f>ROUND(I503*H503,2)</f>
        <v>0</v>
      </c>
      <c r="K503" s="148"/>
      <c r="L503" s="34"/>
      <c r="M503" s="149" t="s">
        <v>1</v>
      </c>
      <c r="N503" s="150" t="s">
        <v>39</v>
      </c>
      <c r="O503" s="59"/>
      <c r="P503" s="151">
        <f>O503*H503</f>
        <v>0</v>
      </c>
      <c r="Q503" s="151">
        <v>0</v>
      </c>
      <c r="R503" s="151">
        <f>Q503*H503</f>
        <v>0</v>
      </c>
      <c r="S503" s="151">
        <v>0</v>
      </c>
      <c r="T503" s="152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53" t="s">
        <v>770</v>
      </c>
      <c r="AT503" s="153" t="s">
        <v>125</v>
      </c>
      <c r="AU503" s="153" t="s">
        <v>81</v>
      </c>
      <c r="AY503" s="18" t="s">
        <v>123</v>
      </c>
      <c r="BE503" s="154">
        <f>IF(N503="základní",J503,0)</f>
        <v>0</v>
      </c>
      <c r="BF503" s="154">
        <f>IF(N503="snížená",J503,0)</f>
        <v>0</v>
      </c>
      <c r="BG503" s="154">
        <f>IF(N503="zákl. přenesená",J503,0)</f>
        <v>0</v>
      </c>
      <c r="BH503" s="154">
        <f>IF(N503="sníž. přenesená",J503,0)</f>
        <v>0</v>
      </c>
      <c r="BI503" s="154">
        <f>IF(N503="nulová",J503,0)</f>
        <v>0</v>
      </c>
      <c r="BJ503" s="18" t="s">
        <v>79</v>
      </c>
      <c r="BK503" s="154">
        <f>ROUND(I503*H503,2)</f>
        <v>0</v>
      </c>
      <c r="BL503" s="18" t="s">
        <v>770</v>
      </c>
      <c r="BM503" s="153" t="s">
        <v>804</v>
      </c>
    </row>
    <row r="504" spans="1:65" s="13" customFormat="1">
      <c r="B504" s="155"/>
      <c r="D504" s="156" t="s">
        <v>135</v>
      </c>
      <c r="E504" s="157" t="s">
        <v>1</v>
      </c>
      <c r="F504" s="158" t="s">
        <v>805</v>
      </c>
      <c r="H504" s="157" t="s">
        <v>1</v>
      </c>
      <c r="I504" s="159"/>
      <c r="L504" s="155"/>
      <c r="M504" s="160"/>
      <c r="N504" s="161"/>
      <c r="O504" s="161"/>
      <c r="P504" s="161"/>
      <c r="Q504" s="161"/>
      <c r="R504" s="161"/>
      <c r="S504" s="161"/>
      <c r="T504" s="162"/>
      <c r="AT504" s="157" t="s">
        <v>135</v>
      </c>
      <c r="AU504" s="157" t="s">
        <v>81</v>
      </c>
      <c r="AV504" s="13" t="s">
        <v>79</v>
      </c>
      <c r="AW504" s="13" t="s">
        <v>31</v>
      </c>
      <c r="AX504" s="13" t="s">
        <v>74</v>
      </c>
      <c r="AY504" s="157" t="s">
        <v>123</v>
      </c>
    </row>
    <row r="505" spans="1:65" s="14" customFormat="1">
      <c r="B505" s="163"/>
      <c r="D505" s="156" t="s">
        <v>135</v>
      </c>
      <c r="E505" s="164" t="s">
        <v>1</v>
      </c>
      <c r="F505" s="165" t="s">
        <v>79</v>
      </c>
      <c r="H505" s="166">
        <v>1</v>
      </c>
      <c r="I505" s="167"/>
      <c r="L505" s="163"/>
      <c r="M505" s="168"/>
      <c r="N505" s="169"/>
      <c r="O505" s="169"/>
      <c r="P505" s="169"/>
      <c r="Q505" s="169"/>
      <c r="R505" s="169"/>
      <c r="S505" s="169"/>
      <c r="T505" s="170"/>
      <c r="AT505" s="164" t="s">
        <v>135</v>
      </c>
      <c r="AU505" s="164" t="s">
        <v>81</v>
      </c>
      <c r="AV505" s="14" t="s">
        <v>81</v>
      </c>
      <c r="AW505" s="14" t="s">
        <v>31</v>
      </c>
      <c r="AX505" s="14" t="s">
        <v>74</v>
      </c>
      <c r="AY505" s="164" t="s">
        <v>123</v>
      </c>
    </row>
    <row r="506" spans="1:65" s="16" customFormat="1">
      <c r="B506" s="179"/>
      <c r="D506" s="156" t="s">
        <v>135</v>
      </c>
      <c r="E506" s="180" t="s">
        <v>1</v>
      </c>
      <c r="F506" s="181" t="s">
        <v>146</v>
      </c>
      <c r="H506" s="182">
        <v>1</v>
      </c>
      <c r="I506" s="183"/>
      <c r="L506" s="179"/>
      <c r="M506" s="184"/>
      <c r="N506" s="185"/>
      <c r="O506" s="185"/>
      <c r="P506" s="185"/>
      <c r="Q506" s="185"/>
      <c r="R506" s="185"/>
      <c r="S506" s="185"/>
      <c r="T506" s="186"/>
      <c r="AT506" s="180" t="s">
        <v>135</v>
      </c>
      <c r="AU506" s="180" t="s">
        <v>81</v>
      </c>
      <c r="AV506" s="16" t="s">
        <v>129</v>
      </c>
      <c r="AW506" s="16" t="s">
        <v>31</v>
      </c>
      <c r="AX506" s="16" t="s">
        <v>79</v>
      </c>
      <c r="AY506" s="180" t="s">
        <v>123</v>
      </c>
    </row>
    <row r="507" spans="1:65" s="12" customFormat="1" ht="22.9" customHeight="1">
      <c r="B507" s="127"/>
      <c r="D507" s="128" t="s">
        <v>73</v>
      </c>
      <c r="E507" s="138" t="s">
        <v>806</v>
      </c>
      <c r="F507" s="138" t="s">
        <v>807</v>
      </c>
      <c r="I507" s="130"/>
      <c r="J507" s="139">
        <f>BK507</f>
        <v>0</v>
      </c>
      <c r="L507" s="127"/>
      <c r="M507" s="132"/>
      <c r="N507" s="133"/>
      <c r="O507" s="133"/>
      <c r="P507" s="134">
        <f>SUM(P508:P509)</f>
        <v>0</v>
      </c>
      <c r="Q507" s="133"/>
      <c r="R507" s="134">
        <f>SUM(R508:R509)</f>
        <v>0</v>
      </c>
      <c r="S507" s="133"/>
      <c r="T507" s="135">
        <f>SUM(T508:T509)</f>
        <v>0</v>
      </c>
      <c r="AR507" s="128" t="s">
        <v>156</v>
      </c>
      <c r="AT507" s="136" t="s">
        <v>73</v>
      </c>
      <c r="AU507" s="136" t="s">
        <v>79</v>
      </c>
      <c r="AY507" s="128" t="s">
        <v>123</v>
      </c>
      <c r="BK507" s="137">
        <f>SUM(BK508:BK509)</f>
        <v>0</v>
      </c>
    </row>
    <row r="508" spans="1:65" s="2" customFormat="1" ht="24.2" customHeight="1">
      <c r="A508" s="33"/>
      <c r="B508" s="140"/>
      <c r="C508" s="141" t="s">
        <v>808</v>
      </c>
      <c r="D508" s="141" t="s">
        <v>125</v>
      </c>
      <c r="E508" s="142" t="s">
        <v>809</v>
      </c>
      <c r="F508" s="143" t="s">
        <v>810</v>
      </c>
      <c r="G508" s="144" t="s">
        <v>612</v>
      </c>
      <c r="H508" s="145">
        <v>1</v>
      </c>
      <c r="I508" s="146"/>
      <c r="J508" s="147">
        <f>ROUND(I508*H508,2)</f>
        <v>0</v>
      </c>
      <c r="K508" s="148"/>
      <c r="L508" s="34"/>
      <c r="M508" s="149" t="s">
        <v>1</v>
      </c>
      <c r="N508" s="150" t="s">
        <v>39</v>
      </c>
      <c r="O508" s="59"/>
      <c r="P508" s="151">
        <f>O508*H508</f>
        <v>0</v>
      </c>
      <c r="Q508" s="151">
        <v>0</v>
      </c>
      <c r="R508" s="151">
        <f>Q508*H508</f>
        <v>0</v>
      </c>
      <c r="S508" s="151">
        <v>0</v>
      </c>
      <c r="T508" s="152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53" t="s">
        <v>770</v>
      </c>
      <c r="AT508" s="153" t="s">
        <v>125</v>
      </c>
      <c r="AU508" s="153" t="s">
        <v>81</v>
      </c>
      <c r="AY508" s="18" t="s">
        <v>123</v>
      </c>
      <c r="BE508" s="154">
        <f>IF(N508="základní",J508,0)</f>
        <v>0</v>
      </c>
      <c r="BF508" s="154">
        <f>IF(N508="snížená",J508,0)</f>
        <v>0</v>
      </c>
      <c r="BG508" s="154">
        <f>IF(N508="zákl. přenesená",J508,0)</f>
        <v>0</v>
      </c>
      <c r="BH508" s="154">
        <f>IF(N508="sníž. přenesená",J508,0)</f>
        <v>0</v>
      </c>
      <c r="BI508" s="154">
        <f>IF(N508="nulová",J508,0)</f>
        <v>0</v>
      </c>
      <c r="BJ508" s="18" t="s">
        <v>79</v>
      </c>
      <c r="BK508" s="154">
        <f>ROUND(I508*H508,2)</f>
        <v>0</v>
      </c>
      <c r="BL508" s="18" t="s">
        <v>770</v>
      </c>
      <c r="BM508" s="153" t="s">
        <v>811</v>
      </c>
    </row>
    <row r="509" spans="1:65" s="2" customFormat="1" ht="16.5" customHeight="1">
      <c r="A509" s="33"/>
      <c r="B509" s="140"/>
      <c r="C509" s="141" t="s">
        <v>812</v>
      </c>
      <c r="D509" s="141" t="s">
        <v>125</v>
      </c>
      <c r="E509" s="142" t="s">
        <v>813</v>
      </c>
      <c r="F509" s="143" t="s">
        <v>814</v>
      </c>
      <c r="G509" s="144" t="s">
        <v>612</v>
      </c>
      <c r="H509" s="145">
        <v>1</v>
      </c>
      <c r="I509" s="146"/>
      <c r="J509" s="147">
        <f>ROUND(I509*H509,2)</f>
        <v>0</v>
      </c>
      <c r="K509" s="148"/>
      <c r="L509" s="34"/>
      <c r="M509" s="149" t="s">
        <v>1</v>
      </c>
      <c r="N509" s="150" t="s">
        <v>39</v>
      </c>
      <c r="O509" s="59"/>
      <c r="P509" s="151">
        <f>O509*H509</f>
        <v>0</v>
      </c>
      <c r="Q509" s="151">
        <v>0</v>
      </c>
      <c r="R509" s="151">
        <f>Q509*H509</f>
        <v>0</v>
      </c>
      <c r="S509" s="151">
        <v>0</v>
      </c>
      <c r="T509" s="152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53" t="s">
        <v>770</v>
      </c>
      <c r="AT509" s="153" t="s">
        <v>125</v>
      </c>
      <c r="AU509" s="153" t="s">
        <v>81</v>
      </c>
      <c r="AY509" s="18" t="s">
        <v>123</v>
      </c>
      <c r="BE509" s="154">
        <f>IF(N509="základní",J509,0)</f>
        <v>0</v>
      </c>
      <c r="BF509" s="154">
        <f>IF(N509="snížená",J509,0)</f>
        <v>0</v>
      </c>
      <c r="BG509" s="154">
        <f>IF(N509="zákl. přenesená",J509,0)</f>
        <v>0</v>
      </c>
      <c r="BH509" s="154">
        <f>IF(N509="sníž. přenesená",J509,0)</f>
        <v>0</v>
      </c>
      <c r="BI509" s="154">
        <f>IF(N509="nulová",J509,0)</f>
        <v>0</v>
      </c>
      <c r="BJ509" s="18" t="s">
        <v>79</v>
      </c>
      <c r="BK509" s="154">
        <f>ROUND(I509*H509,2)</f>
        <v>0</v>
      </c>
      <c r="BL509" s="18" t="s">
        <v>770</v>
      </c>
      <c r="BM509" s="153" t="s">
        <v>815</v>
      </c>
    </row>
    <row r="510" spans="1:65" s="12" customFormat="1" ht="22.9" customHeight="1">
      <c r="B510" s="127"/>
      <c r="D510" s="128" t="s">
        <v>73</v>
      </c>
      <c r="E510" s="138" t="s">
        <v>816</v>
      </c>
      <c r="F510" s="138" t="s">
        <v>817</v>
      </c>
      <c r="I510" s="130"/>
      <c r="J510" s="139">
        <f>BK510</f>
        <v>0</v>
      </c>
      <c r="L510" s="127"/>
      <c r="M510" s="132"/>
      <c r="N510" s="133"/>
      <c r="O510" s="133"/>
      <c r="P510" s="134">
        <f>SUM(P511:P513)</f>
        <v>0</v>
      </c>
      <c r="Q510" s="133"/>
      <c r="R510" s="134">
        <f>SUM(R511:R513)</f>
        <v>0</v>
      </c>
      <c r="S510" s="133"/>
      <c r="T510" s="135">
        <f>SUM(T511:T513)</f>
        <v>0</v>
      </c>
      <c r="AR510" s="128" t="s">
        <v>156</v>
      </c>
      <c r="AT510" s="136" t="s">
        <v>73</v>
      </c>
      <c r="AU510" s="136" t="s">
        <v>79</v>
      </c>
      <c r="AY510" s="128" t="s">
        <v>123</v>
      </c>
      <c r="BK510" s="137">
        <f>SUM(BK511:BK513)</f>
        <v>0</v>
      </c>
    </row>
    <row r="511" spans="1:65" s="2" customFormat="1" ht="16.5" customHeight="1">
      <c r="A511" s="33"/>
      <c r="B511" s="140"/>
      <c r="C511" s="141" t="s">
        <v>818</v>
      </c>
      <c r="D511" s="141" t="s">
        <v>125</v>
      </c>
      <c r="E511" s="142" t="s">
        <v>819</v>
      </c>
      <c r="F511" s="143" t="s">
        <v>820</v>
      </c>
      <c r="G511" s="144" t="s">
        <v>612</v>
      </c>
      <c r="H511" s="145">
        <v>1</v>
      </c>
      <c r="I511" s="146"/>
      <c r="J511" s="147">
        <f>ROUND(I511*H511,2)</f>
        <v>0</v>
      </c>
      <c r="K511" s="148"/>
      <c r="L511" s="34"/>
      <c r="M511" s="149" t="s">
        <v>1</v>
      </c>
      <c r="N511" s="150" t="s">
        <v>39</v>
      </c>
      <c r="O511" s="59"/>
      <c r="P511" s="151">
        <f>O511*H511</f>
        <v>0</v>
      </c>
      <c r="Q511" s="151">
        <v>0</v>
      </c>
      <c r="R511" s="151">
        <f>Q511*H511</f>
        <v>0</v>
      </c>
      <c r="S511" s="151">
        <v>0</v>
      </c>
      <c r="T511" s="152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53" t="s">
        <v>770</v>
      </c>
      <c r="AT511" s="153" t="s">
        <v>125</v>
      </c>
      <c r="AU511" s="153" t="s">
        <v>81</v>
      </c>
      <c r="AY511" s="18" t="s">
        <v>123</v>
      </c>
      <c r="BE511" s="154">
        <f>IF(N511="základní",J511,0)</f>
        <v>0</v>
      </c>
      <c r="BF511" s="154">
        <f>IF(N511="snížená",J511,0)</f>
        <v>0</v>
      </c>
      <c r="BG511" s="154">
        <f>IF(N511="zákl. přenesená",J511,0)</f>
        <v>0</v>
      </c>
      <c r="BH511" s="154">
        <f>IF(N511="sníž. přenesená",J511,0)</f>
        <v>0</v>
      </c>
      <c r="BI511" s="154">
        <f>IF(N511="nulová",J511,0)</f>
        <v>0</v>
      </c>
      <c r="BJ511" s="18" t="s">
        <v>79</v>
      </c>
      <c r="BK511" s="154">
        <f>ROUND(I511*H511,2)</f>
        <v>0</v>
      </c>
      <c r="BL511" s="18" t="s">
        <v>770</v>
      </c>
      <c r="BM511" s="153" t="s">
        <v>821</v>
      </c>
    </row>
    <row r="512" spans="1:65" s="2" customFormat="1" ht="16.5" customHeight="1">
      <c r="A512" s="33"/>
      <c r="B512" s="140"/>
      <c r="C512" s="141" t="s">
        <v>822</v>
      </c>
      <c r="D512" s="141" t="s">
        <v>125</v>
      </c>
      <c r="E512" s="142" t="s">
        <v>823</v>
      </c>
      <c r="F512" s="143" t="s">
        <v>824</v>
      </c>
      <c r="G512" s="144" t="s">
        <v>612</v>
      </c>
      <c r="H512" s="145">
        <v>1</v>
      </c>
      <c r="I512" s="146"/>
      <c r="J512" s="147">
        <f>ROUND(I512*H512,2)</f>
        <v>0</v>
      </c>
      <c r="K512" s="148"/>
      <c r="L512" s="34"/>
      <c r="M512" s="149" t="s">
        <v>1</v>
      </c>
      <c r="N512" s="150" t="s">
        <v>39</v>
      </c>
      <c r="O512" s="59"/>
      <c r="P512" s="151">
        <f>O512*H512</f>
        <v>0</v>
      </c>
      <c r="Q512" s="151">
        <v>0</v>
      </c>
      <c r="R512" s="151">
        <f>Q512*H512</f>
        <v>0</v>
      </c>
      <c r="S512" s="151">
        <v>0</v>
      </c>
      <c r="T512" s="152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53" t="s">
        <v>770</v>
      </c>
      <c r="AT512" s="153" t="s">
        <v>125</v>
      </c>
      <c r="AU512" s="153" t="s">
        <v>81</v>
      </c>
      <c r="AY512" s="18" t="s">
        <v>123</v>
      </c>
      <c r="BE512" s="154">
        <f>IF(N512="základní",J512,0)</f>
        <v>0</v>
      </c>
      <c r="BF512" s="154">
        <f>IF(N512="snížená",J512,0)</f>
        <v>0</v>
      </c>
      <c r="BG512" s="154">
        <f>IF(N512="zákl. přenesená",J512,0)</f>
        <v>0</v>
      </c>
      <c r="BH512" s="154">
        <f>IF(N512="sníž. přenesená",J512,0)</f>
        <v>0</v>
      </c>
      <c r="BI512" s="154">
        <f>IF(N512="nulová",J512,0)</f>
        <v>0</v>
      </c>
      <c r="BJ512" s="18" t="s">
        <v>79</v>
      </c>
      <c r="BK512" s="154">
        <f>ROUND(I512*H512,2)</f>
        <v>0</v>
      </c>
      <c r="BL512" s="18" t="s">
        <v>770</v>
      </c>
      <c r="BM512" s="153" t="s">
        <v>825</v>
      </c>
    </row>
    <row r="513" spans="1:65" s="2" customFormat="1" ht="16.5" customHeight="1">
      <c r="A513" s="33"/>
      <c r="B513" s="140"/>
      <c r="C513" s="141" t="s">
        <v>826</v>
      </c>
      <c r="D513" s="141" t="s">
        <v>125</v>
      </c>
      <c r="E513" s="142" t="s">
        <v>827</v>
      </c>
      <c r="F513" s="143" t="s">
        <v>828</v>
      </c>
      <c r="G513" s="144" t="s">
        <v>612</v>
      </c>
      <c r="H513" s="145">
        <v>1</v>
      </c>
      <c r="I513" s="146"/>
      <c r="J513" s="147">
        <f>ROUND(I513*H513,2)</f>
        <v>0</v>
      </c>
      <c r="K513" s="148"/>
      <c r="L513" s="34"/>
      <c r="M513" s="149" t="s">
        <v>1</v>
      </c>
      <c r="N513" s="150" t="s">
        <v>39</v>
      </c>
      <c r="O513" s="59"/>
      <c r="P513" s="151">
        <f>O513*H513</f>
        <v>0</v>
      </c>
      <c r="Q513" s="151">
        <v>0</v>
      </c>
      <c r="R513" s="151">
        <f>Q513*H513</f>
        <v>0</v>
      </c>
      <c r="S513" s="151">
        <v>0</v>
      </c>
      <c r="T513" s="152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53" t="s">
        <v>770</v>
      </c>
      <c r="AT513" s="153" t="s">
        <v>125</v>
      </c>
      <c r="AU513" s="153" t="s">
        <v>81</v>
      </c>
      <c r="AY513" s="18" t="s">
        <v>123</v>
      </c>
      <c r="BE513" s="154">
        <f>IF(N513="základní",J513,0)</f>
        <v>0</v>
      </c>
      <c r="BF513" s="154">
        <f>IF(N513="snížená",J513,0)</f>
        <v>0</v>
      </c>
      <c r="BG513" s="154">
        <f>IF(N513="zákl. přenesená",J513,0)</f>
        <v>0</v>
      </c>
      <c r="BH513" s="154">
        <f>IF(N513="sníž. přenesená",J513,0)</f>
        <v>0</v>
      </c>
      <c r="BI513" s="154">
        <f>IF(N513="nulová",J513,0)</f>
        <v>0</v>
      </c>
      <c r="BJ513" s="18" t="s">
        <v>79</v>
      </c>
      <c r="BK513" s="154">
        <f>ROUND(I513*H513,2)</f>
        <v>0</v>
      </c>
      <c r="BL513" s="18" t="s">
        <v>770</v>
      </c>
      <c r="BM513" s="153" t="s">
        <v>829</v>
      </c>
    </row>
    <row r="514" spans="1:65" s="12" customFormat="1" ht="22.9" customHeight="1">
      <c r="B514" s="127"/>
      <c r="D514" s="128" t="s">
        <v>73</v>
      </c>
      <c r="E514" s="138" t="s">
        <v>830</v>
      </c>
      <c r="F514" s="138" t="s">
        <v>831</v>
      </c>
      <c r="I514" s="130"/>
      <c r="J514" s="139">
        <f>BK514</f>
        <v>0</v>
      </c>
      <c r="L514" s="127"/>
      <c r="M514" s="132"/>
      <c r="N514" s="133"/>
      <c r="O514" s="133"/>
      <c r="P514" s="134">
        <f>SUM(P515:P524)</f>
        <v>0</v>
      </c>
      <c r="Q514" s="133"/>
      <c r="R514" s="134">
        <f>SUM(R515:R524)</f>
        <v>0</v>
      </c>
      <c r="S514" s="133"/>
      <c r="T514" s="135">
        <f>SUM(T515:T524)</f>
        <v>0</v>
      </c>
      <c r="AR514" s="128" t="s">
        <v>156</v>
      </c>
      <c r="AT514" s="136" t="s">
        <v>73</v>
      </c>
      <c r="AU514" s="136" t="s">
        <v>79</v>
      </c>
      <c r="AY514" s="128" t="s">
        <v>123</v>
      </c>
      <c r="BK514" s="137">
        <f>SUM(BK515:BK524)</f>
        <v>0</v>
      </c>
    </row>
    <row r="515" spans="1:65" s="2" customFormat="1" ht="16.5" customHeight="1">
      <c r="A515" s="33"/>
      <c r="B515" s="140"/>
      <c r="C515" s="141" t="s">
        <v>832</v>
      </c>
      <c r="D515" s="141" t="s">
        <v>125</v>
      </c>
      <c r="E515" s="142" t="s">
        <v>833</v>
      </c>
      <c r="F515" s="143" t="s">
        <v>834</v>
      </c>
      <c r="G515" s="144" t="s">
        <v>612</v>
      </c>
      <c r="H515" s="145">
        <v>1</v>
      </c>
      <c r="I515" s="146"/>
      <c r="J515" s="147">
        <f>ROUND(I515*H515,2)</f>
        <v>0</v>
      </c>
      <c r="K515" s="148"/>
      <c r="L515" s="34"/>
      <c r="M515" s="149" t="s">
        <v>1</v>
      </c>
      <c r="N515" s="150" t="s">
        <v>39</v>
      </c>
      <c r="O515" s="59"/>
      <c r="P515" s="151">
        <f>O515*H515</f>
        <v>0</v>
      </c>
      <c r="Q515" s="151">
        <v>0</v>
      </c>
      <c r="R515" s="151">
        <f>Q515*H515</f>
        <v>0</v>
      </c>
      <c r="S515" s="151">
        <v>0</v>
      </c>
      <c r="T515" s="152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53" t="s">
        <v>770</v>
      </c>
      <c r="AT515" s="153" t="s">
        <v>125</v>
      </c>
      <c r="AU515" s="153" t="s">
        <v>81</v>
      </c>
      <c r="AY515" s="18" t="s">
        <v>123</v>
      </c>
      <c r="BE515" s="154">
        <f>IF(N515="základní",J515,0)</f>
        <v>0</v>
      </c>
      <c r="BF515" s="154">
        <f>IF(N515="snížená",J515,0)</f>
        <v>0</v>
      </c>
      <c r="BG515" s="154">
        <f>IF(N515="zákl. přenesená",J515,0)</f>
        <v>0</v>
      </c>
      <c r="BH515" s="154">
        <f>IF(N515="sníž. přenesená",J515,0)</f>
        <v>0</v>
      </c>
      <c r="BI515" s="154">
        <f>IF(N515="nulová",J515,0)</f>
        <v>0</v>
      </c>
      <c r="BJ515" s="18" t="s">
        <v>79</v>
      </c>
      <c r="BK515" s="154">
        <f>ROUND(I515*H515,2)</f>
        <v>0</v>
      </c>
      <c r="BL515" s="18" t="s">
        <v>770</v>
      </c>
      <c r="BM515" s="153" t="s">
        <v>835</v>
      </c>
    </row>
    <row r="516" spans="1:65" s="2" customFormat="1" ht="16.5" customHeight="1">
      <c r="A516" s="33"/>
      <c r="B516" s="140"/>
      <c r="C516" s="141" t="s">
        <v>836</v>
      </c>
      <c r="D516" s="141" t="s">
        <v>125</v>
      </c>
      <c r="E516" s="142" t="s">
        <v>837</v>
      </c>
      <c r="F516" s="143" t="s">
        <v>838</v>
      </c>
      <c r="G516" s="144" t="s">
        <v>612</v>
      </c>
      <c r="H516" s="145">
        <v>1</v>
      </c>
      <c r="I516" s="146"/>
      <c r="J516" s="147">
        <f>ROUND(I516*H516,2)</f>
        <v>0</v>
      </c>
      <c r="K516" s="148"/>
      <c r="L516" s="34"/>
      <c r="M516" s="149" t="s">
        <v>1</v>
      </c>
      <c r="N516" s="150" t="s">
        <v>39</v>
      </c>
      <c r="O516" s="59"/>
      <c r="P516" s="151">
        <f>O516*H516</f>
        <v>0</v>
      </c>
      <c r="Q516" s="151">
        <v>0</v>
      </c>
      <c r="R516" s="151">
        <f>Q516*H516</f>
        <v>0</v>
      </c>
      <c r="S516" s="151">
        <v>0</v>
      </c>
      <c r="T516" s="152">
        <f>S516*H516</f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53" t="s">
        <v>770</v>
      </c>
      <c r="AT516" s="153" t="s">
        <v>125</v>
      </c>
      <c r="AU516" s="153" t="s">
        <v>81</v>
      </c>
      <c r="AY516" s="18" t="s">
        <v>123</v>
      </c>
      <c r="BE516" s="154">
        <f>IF(N516="základní",J516,0)</f>
        <v>0</v>
      </c>
      <c r="BF516" s="154">
        <f>IF(N516="snížená",J516,0)</f>
        <v>0</v>
      </c>
      <c r="BG516" s="154">
        <f>IF(N516="zákl. přenesená",J516,0)</f>
        <v>0</v>
      </c>
      <c r="BH516" s="154">
        <f>IF(N516="sníž. přenesená",J516,0)</f>
        <v>0</v>
      </c>
      <c r="BI516" s="154">
        <f>IF(N516="nulová",J516,0)</f>
        <v>0</v>
      </c>
      <c r="BJ516" s="18" t="s">
        <v>79</v>
      </c>
      <c r="BK516" s="154">
        <f>ROUND(I516*H516,2)</f>
        <v>0</v>
      </c>
      <c r="BL516" s="18" t="s">
        <v>770</v>
      </c>
      <c r="BM516" s="153" t="s">
        <v>839</v>
      </c>
    </row>
    <row r="517" spans="1:65" s="2" customFormat="1" ht="16.5" customHeight="1">
      <c r="A517" s="33"/>
      <c r="B517" s="140"/>
      <c r="C517" s="141" t="s">
        <v>840</v>
      </c>
      <c r="D517" s="141" t="s">
        <v>125</v>
      </c>
      <c r="E517" s="142" t="s">
        <v>841</v>
      </c>
      <c r="F517" s="143" t="s">
        <v>842</v>
      </c>
      <c r="G517" s="144" t="s">
        <v>843</v>
      </c>
      <c r="H517" s="145">
        <v>1</v>
      </c>
      <c r="I517" s="146"/>
      <c r="J517" s="147">
        <f>ROUND(I517*H517,2)</f>
        <v>0</v>
      </c>
      <c r="K517" s="148"/>
      <c r="L517" s="34"/>
      <c r="M517" s="149" t="s">
        <v>1</v>
      </c>
      <c r="N517" s="150" t="s">
        <v>39</v>
      </c>
      <c r="O517" s="59"/>
      <c r="P517" s="151">
        <f>O517*H517</f>
        <v>0</v>
      </c>
      <c r="Q517" s="151">
        <v>0</v>
      </c>
      <c r="R517" s="151">
        <f>Q517*H517</f>
        <v>0</v>
      </c>
      <c r="S517" s="151">
        <v>0</v>
      </c>
      <c r="T517" s="152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3" t="s">
        <v>770</v>
      </c>
      <c r="AT517" s="153" t="s">
        <v>125</v>
      </c>
      <c r="AU517" s="153" t="s">
        <v>81</v>
      </c>
      <c r="AY517" s="18" t="s">
        <v>123</v>
      </c>
      <c r="BE517" s="154">
        <f>IF(N517="základní",J517,0)</f>
        <v>0</v>
      </c>
      <c r="BF517" s="154">
        <f>IF(N517="snížená",J517,0)</f>
        <v>0</v>
      </c>
      <c r="BG517" s="154">
        <f>IF(N517="zákl. přenesená",J517,0)</f>
        <v>0</v>
      </c>
      <c r="BH517" s="154">
        <f>IF(N517="sníž. přenesená",J517,0)</f>
        <v>0</v>
      </c>
      <c r="BI517" s="154">
        <f>IF(N517="nulová",J517,0)</f>
        <v>0</v>
      </c>
      <c r="BJ517" s="18" t="s">
        <v>79</v>
      </c>
      <c r="BK517" s="154">
        <f>ROUND(I517*H517,2)</f>
        <v>0</v>
      </c>
      <c r="BL517" s="18" t="s">
        <v>770</v>
      </c>
      <c r="BM517" s="153" t="s">
        <v>844</v>
      </c>
    </row>
    <row r="518" spans="1:65" s="2" customFormat="1" ht="33" customHeight="1">
      <c r="A518" s="33"/>
      <c r="B518" s="140"/>
      <c r="C518" s="141" t="s">
        <v>845</v>
      </c>
      <c r="D518" s="141" t="s">
        <v>125</v>
      </c>
      <c r="E518" s="142" t="s">
        <v>846</v>
      </c>
      <c r="F518" s="143" t="s">
        <v>847</v>
      </c>
      <c r="G518" s="144" t="s">
        <v>612</v>
      </c>
      <c r="H518" s="145">
        <v>1</v>
      </c>
      <c r="I518" s="146"/>
      <c r="J518" s="147">
        <f>ROUND(I518*H518,2)</f>
        <v>0</v>
      </c>
      <c r="K518" s="148"/>
      <c r="L518" s="34"/>
      <c r="M518" s="149" t="s">
        <v>1</v>
      </c>
      <c r="N518" s="150" t="s">
        <v>39</v>
      </c>
      <c r="O518" s="59"/>
      <c r="P518" s="151">
        <f>O518*H518</f>
        <v>0</v>
      </c>
      <c r="Q518" s="151">
        <v>0</v>
      </c>
      <c r="R518" s="151">
        <f>Q518*H518</f>
        <v>0</v>
      </c>
      <c r="S518" s="151">
        <v>0</v>
      </c>
      <c r="T518" s="152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53" t="s">
        <v>770</v>
      </c>
      <c r="AT518" s="153" t="s">
        <v>125</v>
      </c>
      <c r="AU518" s="153" t="s">
        <v>81</v>
      </c>
      <c r="AY518" s="18" t="s">
        <v>123</v>
      </c>
      <c r="BE518" s="154">
        <f>IF(N518="základní",J518,0)</f>
        <v>0</v>
      </c>
      <c r="BF518" s="154">
        <f>IF(N518="snížená",J518,0)</f>
        <v>0</v>
      </c>
      <c r="BG518" s="154">
        <f>IF(N518="zákl. přenesená",J518,0)</f>
        <v>0</v>
      </c>
      <c r="BH518" s="154">
        <f>IF(N518="sníž. přenesená",J518,0)</f>
        <v>0</v>
      </c>
      <c r="BI518" s="154">
        <f>IF(N518="nulová",J518,0)</f>
        <v>0</v>
      </c>
      <c r="BJ518" s="18" t="s">
        <v>79</v>
      </c>
      <c r="BK518" s="154">
        <f>ROUND(I518*H518,2)</f>
        <v>0</v>
      </c>
      <c r="BL518" s="18" t="s">
        <v>770</v>
      </c>
      <c r="BM518" s="153" t="s">
        <v>848</v>
      </c>
    </row>
    <row r="519" spans="1:65" s="13" customFormat="1" ht="33.75">
      <c r="B519" s="155"/>
      <c r="D519" s="156" t="s">
        <v>135</v>
      </c>
      <c r="E519" s="157" t="s">
        <v>1</v>
      </c>
      <c r="F519" s="158" t="s">
        <v>849</v>
      </c>
      <c r="H519" s="157" t="s">
        <v>1</v>
      </c>
      <c r="I519" s="159"/>
      <c r="L519" s="155"/>
      <c r="M519" s="160"/>
      <c r="N519" s="161"/>
      <c r="O519" s="161"/>
      <c r="P519" s="161"/>
      <c r="Q519" s="161"/>
      <c r="R519" s="161"/>
      <c r="S519" s="161"/>
      <c r="T519" s="162"/>
      <c r="AT519" s="157" t="s">
        <v>135</v>
      </c>
      <c r="AU519" s="157" t="s">
        <v>81</v>
      </c>
      <c r="AV519" s="13" t="s">
        <v>79</v>
      </c>
      <c r="AW519" s="13" t="s">
        <v>31</v>
      </c>
      <c r="AX519" s="13" t="s">
        <v>74</v>
      </c>
      <c r="AY519" s="157" t="s">
        <v>123</v>
      </c>
    </row>
    <row r="520" spans="1:65" s="13" customFormat="1">
      <c r="B520" s="155"/>
      <c r="D520" s="156" t="s">
        <v>135</v>
      </c>
      <c r="E520" s="157" t="s">
        <v>1</v>
      </c>
      <c r="F520" s="158" t="s">
        <v>850</v>
      </c>
      <c r="H520" s="157" t="s">
        <v>1</v>
      </c>
      <c r="I520" s="159"/>
      <c r="L520" s="155"/>
      <c r="M520" s="160"/>
      <c r="N520" s="161"/>
      <c r="O520" s="161"/>
      <c r="P520" s="161"/>
      <c r="Q520" s="161"/>
      <c r="R520" s="161"/>
      <c r="S520" s="161"/>
      <c r="T520" s="162"/>
      <c r="AT520" s="157" t="s">
        <v>135</v>
      </c>
      <c r="AU520" s="157" t="s">
        <v>81</v>
      </c>
      <c r="AV520" s="13" t="s">
        <v>79</v>
      </c>
      <c r="AW520" s="13" t="s">
        <v>31</v>
      </c>
      <c r="AX520" s="13" t="s">
        <v>74</v>
      </c>
      <c r="AY520" s="157" t="s">
        <v>123</v>
      </c>
    </row>
    <row r="521" spans="1:65" s="14" customFormat="1">
      <c r="B521" s="163"/>
      <c r="D521" s="156" t="s">
        <v>135</v>
      </c>
      <c r="E521" s="164" t="s">
        <v>1</v>
      </c>
      <c r="F521" s="165" t="s">
        <v>79</v>
      </c>
      <c r="H521" s="166">
        <v>1</v>
      </c>
      <c r="I521" s="167"/>
      <c r="L521" s="163"/>
      <c r="M521" s="168"/>
      <c r="N521" s="169"/>
      <c r="O521" s="169"/>
      <c r="P521" s="169"/>
      <c r="Q521" s="169"/>
      <c r="R521" s="169"/>
      <c r="S521" s="169"/>
      <c r="T521" s="170"/>
      <c r="AT521" s="164" t="s">
        <v>135</v>
      </c>
      <c r="AU521" s="164" t="s">
        <v>81</v>
      </c>
      <c r="AV521" s="14" t="s">
        <v>81</v>
      </c>
      <c r="AW521" s="14" t="s">
        <v>31</v>
      </c>
      <c r="AX521" s="14" t="s">
        <v>74</v>
      </c>
      <c r="AY521" s="164" t="s">
        <v>123</v>
      </c>
    </row>
    <row r="522" spans="1:65" s="16" customFormat="1">
      <c r="B522" s="179"/>
      <c r="D522" s="156" t="s">
        <v>135</v>
      </c>
      <c r="E522" s="180" t="s">
        <v>1</v>
      </c>
      <c r="F522" s="181" t="s">
        <v>146</v>
      </c>
      <c r="H522" s="182">
        <v>1</v>
      </c>
      <c r="I522" s="183"/>
      <c r="L522" s="179"/>
      <c r="M522" s="184"/>
      <c r="N522" s="185"/>
      <c r="O522" s="185"/>
      <c r="P522" s="185"/>
      <c r="Q522" s="185"/>
      <c r="R522" s="185"/>
      <c r="S522" s="185"/>
      <c r="T522" s="186"/>
      <c r="AT522" s="180" t="s">
        <v>135</v>
      </c>
      <c r="AU522" s="180" t="s">
        <v>81</v>
      </c>
      <c r="AV522" s="16" t="s">
        <v>129</v>
      </c>
      <c r="AW522" s="16" t="s">
        <v>31</v>
      </c>
      <c r="AX522" s="16" t="s">
        <v>79</v>
      </c>
      <c r="AY522" s="180" t="s">
        <v>123</v>
      </c>
    </row>
    <row r="523" spans="1:65" s="2" customFormat="1" ht="16.5" customHeight="1">
      <c r="A523" s="33"/>
      <c r="B523" s="140"/>
      <c r="C523" s="141" t="s">
        <v>851</v>
      </c>
      <c r="D523" s="141" t="s">
        <v>125</v>
      </c>
      <c r="E523" s="142" t="s">
        <v>852</v>
      </c>
      <c r="F523" s="143" t="s">
        <v>853</v>
      </c>
      <c r="G523" s="144" t="s">
        <v>612</v>
      </c>
      <c r="H523" s="145">
        <v>1</v>
      </c>
      <c r="I523" s="146"/>
      <c r="J523" s="147">
        <f>ROUND(I523*H523,2)</f>
        <v>0</v>
      </c>
      <c r="K523" s="148"/>
      <c r="L523" s="34"/>
      <c r="M523" s="149" t="s">
        <v>1</v>
      </c>
      <c r="N523" s="150" t="s">
        <v>39</v>
      </c>
      <c r="O523" s="59"/>
      <c r="P523" s="151">
        <f>O523*H523</f>
        <v>0</v>
      </c>
      <c r="Q523" s="151">
        <v>0</v>
      </c>
      <c r="R523" s="151">
        <f>Q523*H523</f>
        <v>0</v>
      </c>
      <c r="S523" s="151">
        <v>0</v>
      </c>
      <c r="T523" s="152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53" t="s">
        <v>770</v>
      </c>
      <c r="AT523" s="153" t="s">
        <v>125</v>
      </c>
      <c r="AU523" s="153" t="s">
        <v>81</v>
      </c>
      <c r="AY523" s="18" t="s">
        <v>123</v>
      </c>
      <c r="BE523" s="154">
        <f>IF(N523="základní",J523,0)</f>
        <v>0</v>
      </c>
      <c r="BF523" s="154">
        <f>IF(N523="snížená",J523,0)</f>
        <v>0</v>
      </c>
      <c r="BG523" s="154">
        <f>IF(N523="zákl. přenesená",J523,0)</f>
        <v>0</v>
      </c>
      <c r="BH523" s="154">
        <f>IF(N523="sníž. přenesená",J523,0)</f>
        <v>0</v>
      </c>
      <c r="BI523" s="154">
        <f>IF(N523="nulová",J523,0)</f>
        <v>0</v>
      </c>
      <c r="BJ523" s="18" t="s">
        <v>79</v>
      </c>
      <c r="BK523" s="154">
        <f>ROUND(I523*H523,2)</f>
        <v>0</v>
      </c>
      <c r="BL523" s="18" t="s">
        <v>770</v>
      </c>
      <c r="BM523" s="153" t="s">
        <v>854</v>
      </c>
    </row>
    <row r="524" spans="1:65" s="2" customFormat="1" ht="24.2" customHeight="1">
      <c r="A524" s="33"/>
      <c r="B524" s="140"/>
      <c r="C524" s="141" t="s">
        <v>855</v>
      </c>
      <c r="D524" s="141" t="s">
        <v>125</v>
      </c>
      <c r="E524" s="142" t="s">
        <v>856</v>
      </c>
      <c r="F524" s="143" t="s">
        <v>857</v>
      </c>
      <c r="G524" s="144" t="s">
        <v>612</v>
      </c>
      <c r="H524" s="145">
        <v>1</v>
      </c>
      <c r="I524" s="146"/>
      <c r="J524" s="147">
        <f>ROUND(I524*H524,2)</f>
        <v>0</v>
      </c>
      <c r="K524" s="148"/>
      <c r="L524" s="34"/>
      <c r="M524" s="199" t="s">
        <v>1</v>
      </c>
      <c r="N524" s="200" t="s">
        <v>39</v>
      </c>
      <c r="O524" s="201"/>
      <c r="P524" s="202">
        <f>O524*H524</f>
        <v>0</v>
      </c>
      <c r="Q524" s="202">
        <v>0</v>
      </c>
      <c r="R524" s="202">
        <f>Q524*H524</f>
        <v>0</v>
      </c>
      <c r="S524" s="202">
        <v>0</v>
      </c>
      <c r="T524" s="203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53" t="s">
        <v>770</v>
      </c>
      <c r="AT524" s="153" t="s">
        <v>125</v>
      </c>
      <c r="AU524" s="153" t="s">
        <v>81</v>
      </c>
      <c r="AY524" s="18" t="s">
        <v>123</v>
      </c>
      <c r="BE524" s="154">
        <f>IF(N524="základní",J524,0)</f>
        <v>0</v>
      </c>
      <c r="BF524" s="154">
        <f>IF(N524="snížená",J524,0)</f>
        <v>0</v>
      </c>
      <c r="BG524" s="154">
        <f>IF(N524="zákl. přenesená",J524,0)</f>
        <v>0</v>
      </c>
      <c r="BH524" s="154">
        <f>IF(N524="sníž. přenesená",J524,0)</f>
        <v>0</v>
      </c>
      <c r="BI524" s="154">
        <f>IF(N524="nulová",J524,0)</f>
        <v>0</v>
      </c>
      <c r="BJ524" s="18" t="s">
        <v>79</v>
      </c>
      <c r="BK524" s="154">
        <f>ROUND(I524*H524,2)</f>
        <v>0</v>
      </c>
      <c r="BL524" s="18" t="s">
        <v>770</v>
      </c>
      <c r="BM524" s="153" t="s">
        <v>858</v>
      </c>
    </row>
    <row r="525" spans="1:65" s="2" customFormat="1" ht="6.95" customHeight="1">
      <c r="A525" s="33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34"/>
      <c r="M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</row>
  </sheetData>
  <sheetProtection sheet="1" objects="1" scenarios="1"/>
  <protectedRanges>
    <protectedRange sqref="I135:I524" name="Oblast1"/>
  </protectedRanges>
  <autoFilter ref="C131:K524"/>
  <mergeCells count="6">
    <mergeCell ref="E124:H12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24026-8-7-24-1 - Revitali...</vt:lpstr>
      <vt:lpstr>'24026-8-7-24-1 - Revitali...'!Názvy_tisku</vt:lpstr>
      <vt:lpstr>'Rekapitulace stavby'!Názvy_tisku</vt:lpstr>
      <vt:lpstr>'24026-8-7-24-1 - Revitali...'!Oblast_tisku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Dvorakova</dc:creator>
  <cp:lastModifiedBy>Alexandra Jelínková</cp:lastModifiedBy>
  <dcterms:created xsi:type="dcterms:W3CDTF">2024-09-12T12:25:28Z</dcterms:created>
  <dcterms:modified xsi:type="dcterms:W3CDTF">2024-10-09T08:58:00Z</dcterms:modified>
</cp:coreProperties>
</file>